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5715" windowHeight="5895" tabRatio="936" firstSheet="4" activeTab="8"/>
  </bookViews>
  <sheets>
    <sheet name="Cover" sheetId="1" r:id="rId1"/>
    <sheet name="ProfitAndLoss" sheetId="2" r:id="rId2"/>
    <sheet name="BalanceSheet" sheetId="3" r:id="rId3"/>
    <sheet name="CashFlow" sheetId="4" r:id="rId4"/>
    <sheet name="Capex" sheetId="5" r:id="rId5"/>
    <sheet name="CapexBreakdown" sheetId="6" r:id="rId6"/>
    <sheet name="Operating Costs" sheetId="7" r:id="rId7"/>
    <sheet name="Operating Costs Allocation" sheetId="8" r:id="rId8"/>
    <sheet name="Revenue" sheetId="9" r:id="rId9"/>
    <sheet name="Contributions" sheetId="10" r:id="rId10"/>
    <sheet name="ThirdParty" sheetId="11" r:id="rId11"/>
    <sheet name="Provisions" sheetId="12" r:id="rId12"/>
    <sheet name="RelatedParty" sheetId="13" r:id="rId13"/>
    <sheet name="UnbundledSegments" sheetId="14" r:id="rId14"/>
    <sheet name="Non-prescribed" sheetId="15" r:id="rId15"/>
    <sheet name="RollForward" sheetId="16" r:id="rId16"/>
    <sheet name="Lookups" sheetId="17" state="hidden" r:id="rId17"/>
  </sheets>
  <definedNames>
    <definedName name="BA_BusInfo">'Lookups'!$B$24:$M$39</definedName>
    <definedName name="CA_Bus">'Lookups'!$B$24:$B$39</definedName>
    <definedName name="LU_Years">'Lookups'!$B$10:$B$19</definedName>
    <definedName name="_xlnm.Print_Area" localSheetId="2">'BalanceSheet'!$A$1:$F$53</definedName>
    <definedName name="_xlnm.Print_Area" localSheetId="4">'Capex'!$A$1:$G$30</definedName>
    <definedName name="_xlnm.Print_Area" localSheetId="5">'CapexBreakdown'!$A$1:$J$49</definedName>
    <definedName name="_xlnm.Print_Area" localSheetId="3">'CashFlow'!$A$1:$D$38</definedName>
    <definedName name="_xlnm.Print_Area" localSheetId="9">'Contributions'!$A$1:$G$49</definedName>
    <definedName name="_xlnm.Print_Area" localSheetId="0">'Cover'!$A$1:$I$24</definedName>
    <definedName name="_xlnm.Print_Area" localSheetId="16">'Lookups'!$A$1:$M$48</definedName>
    <definedName name="_xlnm.Print_Area" localSheetId="14">'Non-prescribed'!$A$1:$F$53</definedName>
    <definedName name="_xlnm.Print_Area" localSheetId="6">'Operating Costs'!$A$1:$J$58</definedName>
    <definedName name="_xlnm.Print_Area" localSheetId="7">'Operating Costs Allocation'!$A$1:$N$27</definedName>
    <definedName name="_xlnm.Print_Area" localSheetId="1">'ProfitAndLoss'!$A$1:$F$75</definedName>
    <definedName name="_xlnm.Print_Area" localSheetId="11">'Provisions'!$A$1:$F$59</definedName>
    <definedName name="_xlnm.Print_Area" localSheetId="12">'RelatedParty'!$A$1:$F$25</definedName>
    <definedName name="_xlnm.Print_Area" localSheetId="8">'Revenue'!$A$1:$J$98</definedName>
    <definedName name="_xlnm.Print_Area" localSheetId="15">'RollForward'!$A$1:$O$30</definedName>
    <definedName name="_xlnm.Print_Area" localSheetId="10">'ThirdParty'!$A$1:$F$25</definedName>
    <definedName name="_xlnm.Print_Area" localSheetId="13">'UnbundledSegments'!$A$1:$J$40</definedName>
    <definedName name="_xlnm.Print_Titles" localSheetId="2">'BalanceSheet'!$1:$4</definedName>
    <definedName name="_xlnm.Print_Titles" localSheetId="4">'Capex'!$1:$4</definedName>
    <definedName name="_xlnm.Print_Titles" localSheetId="5">'CapexBreakdown'!$1:$4</definedName>
    <definedName name="_xlnm.Print_Titles" localSheetId="3">'CashFlow'!$1:$7</definedName>
    <definedName name="_xlnm.Print_Titles" localSheetId="9">'Contributions'!$1:$5</definedName>
    <definedName name="_xlnm.Print_Titles" localSheetId="14">'Non-prescribed'!$1:$4</definedName>
    <definedName name="_xlnm.Print_Titles" localSheetId="6">'Operating Costs'!$1:$5</definedName>
    <definedName name="_xlnm.Print_Titles" localSheetId="7">'Operating Costs Allocation'!$1:$5</definedName>
    <definedName name="_xlnm.Print_Titles" localSheetId="1">'ProfitAndLoss'!$1:$7</definedName>
    <definedName name="_xlnm.Print_Titles" localSheetId="11">'Provisions'!$1:$5</definedName>
    <definedName name="_xlnm.Print_Titles" localSheetId="12">'RelatedParty'!$1:$4</definedName>
    <definedName name="_xlnm.Print_Titles" localSheetId="8">'Revenue'!$1:$5</definedName>
    <definedName name="_xlnm.Print_Titles" localSheetId="10">'ThirdParty'!$1:$4</definedName>
    <definedName name="_xlnm.Print_Titles" localSheetId="13">'UnbundledSegments'!$1:$5</definedName>
    <definedName name="SC_Bus">'Cover'!$D$65526</definedName>
    <definedName name="SC_Date">'Cover'!$C$3</definedName>
  </definedNames>
  <calcPr fullCalcOnLoad="1"/>
</workbook>
</file>

<file path=xl/comments16.xml><?xml version="1.0" encoding="utf-8"?>
<comments xmlns="http://schemas.openxmlformats.org/spreadsheetml/2006/main">
  <authors>
    <author>NCimdins</author>
  </authors>
  <commentList>
    <comment ref="J23" authorId="0">
      <text>
        <r>
          <rPr>
            <sz val="8"/>
            <rFont val="Tahoma"/>
            <family val="0"/>
          </rPr>
          <t xml:space="preserve">Current year factor should always be 1 and opening RAV and reg depn should be divided by the relevant factor
</t>
        </r>
      </text>
    </comment>
  </commentList>
</comments>
</file>

<file path=xl/sharedStrings.xml><?xml version="1.0" encoding="utf-8"?>
<sst xmlns="http://schemas.openxmlformats.org/spreadsheetml/2006/main" count="586" uniqueCount="308">
  <si>
    <t>Growth</t>
  </si>
  <si>
    <t>GSL Payments</t>
  </si>
  <si>
    <t>Corporate</t>
  </si>
  <si>
    <t>Government Contributions</t>
  </si>
  <si>
    <t>Gifted Assets</t>
  </si>
  <si>
    <t>Provisions</t>
  </si>
  <si>
    <t>MW</t>
  </si>
  <si>
    <t>CWW</t>
  </si>
  <si>
    <t>SEW</t>
  </si>
  <si>
    <t>YVW</t>
  </si>
  <si>
    <t>BW</t>
  </si>
  <si>
    <t>CHW</t>
  </si>
  <si>
    <t>CW</t>
  </si>
  <si>
    <t>CGW</t>
  </si>
  <si>
    <t>EGW</t>
  </si>
  <si>
    <t>GVW</t>
  </si>
  <si>
    <t>NEW</t>
  </si>
  <si>
    <t>SGW</t>
  </si>
  <si>
    <t>WW</t>
  </si>
  <si>
    <t>WPW</t>
  </si>
  <si>
    <t>Melbourne Water</t>
  </si>
  <si>
    <t>City West Water</t>
  </si>
  <si>
    <t>South East Water</t>
  </si>
  <si>
    <t>Yarra Valley Water</t>
  </si>
  <si>
    <t>Barwon Water</t>
  </si>
  <si>
    <t>Central Highlands Water</t>
  </si>
  <si>
    <t>Coliban Water</t>
  </si>
  <si>
    <t>Gippsland Water</t>
  </si>
  <si>
    <t>East Gippsland Water</t>
  </si>
  <si>
    <t>Goulburn Valley Water</t>
  </si>
  <si>
    <t>North East Water</t>
  </si>
  <si>
    <t>South Gippsland Water</t>
  </si>
  <si>
    <t>Western Water</t>
  </si>
  <si>
    <t>Westernport Water</t>
  </si>
  <si>
    <t>Business Name</t>
  </si>
  <si>
    <t>RAV</t>
  </si>
  <si>
    <t>Abbrev</t>
  </si>
  <si>
    <t>Total Additions</t>
  </si>
  <si>
    <t>Contributions</t>
  </si>
  <si>
    <t>Total Revenue</t>
  </si>
  <si>
    <t>Depreciation</t>
  </si>
  <si>
    <t>Borrowing Costs</t>
  </si>
  <si>
    <t>Profit before Tax</t>
  </si>
  <si>
    <t>Income Tax Expense</t>
  </si>
  <si>
    <t>Profit after Tax</t>
  </si>
  <si>
    <t>CURRENT ASSETS</t>
  </si>
  <si>
    <t>Cash</t>
  </si>
  <si>
    <t>Receivables</t>
  </si>
  <si>
    <t>Other</t>
  </si>
  <si>
    <t>Total Current Assets</t>
  </si>
  <si>
    <t>NON-CURRENT ASSETS</t>
  </si>
  <si>
    <t>Property, Plant and Equipment</t>
  </si>
  <si>
    <t>Total Non-Current Assets</t>
  </si>
  <si>
    <t>TOTAL ASSETS</t>
  </si>
  <si>
    <t>CURRENT LIABILITIES</t>
  </si>
  <si>
    <t>NON-CURRENT LIABILITIES</t>
  </si>
  <si>
    <t>TOTAL LIABILITIES</t>
  </si>
  <si>
    <t>NET ASSETS /(LIABILITIES)</t>
  </si>
  <si>
    <t>EQUITY</t>
  </si>
  <si>
    <t>Contributed equity</t>
  </si>
  <si>
    <t>Retained profits</t>
  </si>
  <si>
    <t>TOTAL EQUITY</t>
  </si>
  <si>
    <t>Receipts</t>
  </si>
  <si>
    <t>Payments</t>
  </si>
  <si>
    <t>Net Operating Cash Flow</t>
  </si>
  <si>
    <t>Net Investing Cash Flow</t>
  </si>
  <si>
    <t>Net Financing Cash Flow</t>
  </si>
  <si>
    <t>Cash at the End of the Financial Year</t>
  </si>
  <si>
    <t>Additions</t>
  </si>
  <si>
    <t>Name of Related Party</t>
  </si>
  <si>
    <t>Service provided</t>
  </si>
  <si>
    <t>Name of Third Party Entity</t>
  </si>
  <si>
    <t>Opening Asset Value</t>
  </si>
  <si>
    <t>plus Capital Expenditure</t>
  </si>
  <si>
    <t>less Capital Contributions</t>
  </si>
  <si>
    <t>less Disposals</t>
  </si>
  <si>
    <t>Closing Asset Value</t>
  </si>
  <si>
    <t>TOTAL</t>
  </si>
  <si>
    <t>March CPI</t>
  </si>
  <si>
    <t>Inflation</t>
  </si>
  <si>
    <t>Factor</t>
  </si>
  <si>
    <t>2003-04</t>
  </si>
  <si>
    <t>2004-05</t>
  </si>
  <si>
    <t>2005-06</t>
  </si>
  <si>
    <t>2006-07</t>
  </si>
  <si>
    <t>Licence Fees</t>
  </si>
  <si>
    <t>Operating Expenditure</t>
  </si>
  <si>
    <t>Regulatory Depreciation</t>
  </si>
  <si>
    <t>Contents</t>
  </si>
  <si>
    <t>2007-08</t>
  </si>
  <si>
    <t>Proceeds from sale of water entitlements</t>
  </si>
  <si>
    <t>Renewal of existing infrastructure</t>
  </si>
  <si>
    <t>New Customer Contributions</t>
  </si>
  <si>
    <t>CASH FLOWS FROM OPERATING ACTIVITIES</t>
  </si>
  <si>
    <t>CASH FLOWS FROM INVESTING ACTIVITIES</t>
  </si>
  <si>
    <t>CASH FLOWS FROM FINANCING ACTIVITIES</t>
  </si>
  <si>
    <t>$'000</t>
  </si>
  <si>
    <t>[Business]</t>
  </si>
  <si>
    <t>[ ]</t>
  </si>
  <si>
    <t>Dividend</t>
  </si>
  <si>
    <t>Investment Income</t>
  </si>
  <si>
    <t>[Year]</t>
  </si>
  <si>
    <t>Revenue</t>
  </si>
  <si>
    <t>Bad debts</t>
  </si>
  <si>
    <t>Deferred Tax assets</t>
  </si>
  <si>
    <t>Payables</t>
  </si>
  <si>
    <t>Interest-bearing liabilities</t>
  </si>
  <si>
    <t>Current tax liabilities</t>
  </si>
  <si>
    <t>Deferred Tax Liabilities</t>
  </si>
  <si>
    <t>Reserves</t>
  </si>
  <si>
    <t>Improvement in service</t>
  </si>
  <si>
    <t>Compliance</t>
  </si>
  <si>
    <t>Operations and Maintenance</t>
  </si>
  <si>
    <t>Bulk charges</t>
  </si>
  <si>
    <t>Customer Service and billing</t>
  </si>
  <si>
    <t>Treatment</t>
  </si>
  <si>
    <t>Pipelines/network</t>
  </si>
  <si>
    <t>Residential Services</t>
  </si>
  <si>
    <t>Non-residential Services</t>
  </si>
  <si>
    <t>Government Contributions - Operating</t>
  </si>
  <si>
    <t>Government Contributions - Capital</t>
  </si>
  <si>
    <t>REVENUE</t>
  </si>
  <si>
    <t>EXPENSES</t>
  </si>
  <si>
    <t>Water - Collection and Storage</t>
  </si>
  <si>
    <t>Water - Treatment</t>
  </si>
  <si>
    <t>Water - Transport</t>
  </si>
  <si>
    <t>Sewage - Treatment</t>
  </si>
  <si>
    <t>Sewage - Transport</t>
  </si>
  <si>
    <t>ACTIVITY AREA</t>
  </si>
  <si>
    <t>Total Expenses</t>
  </si>
  <si>
    <t>ASSET CATEGORIES</t>
  </si>
  <si>
    <t>COST DRIVERS</t>
  </si>
  <si>
    <t>Total</t>
  </si>
  <si>
    <t>Headworks</t>
  </si>
  <si>
    <t>Bulk Water and Sewerage Services</t>
  </si>
  <si>
    <t>Other operating expenditure</t>
  </si>
  <si>
    <t>Net Increase/(Decrease) in Cash Held</t>
  </si>
  <si>
    <t>Description of how the consideration was determined</t>
  </si>
  <si>
    <t>Description of how this consideration is reflected in the regulatory accounts</t>
  </si>
  <si>
    <t>Total Current Liabilities</t>
  </si>
  <si>
    <t>Total Non-Current Liabilities</t>
  </si>
  <si>
    <t>Cash at the Beginning of the Financial Year</t>
  </si>
  <si>
    <t>Value      $'000</t>
  </si>
  <si>
    <t>Value     $'000</t>
  </si>
  <si>
    <t>Description</t>
  </si>
  <si>
    <t>Service Name</t>
  </si>
  <si>
    <t>Wannon Water</t>
  </si>
  <si>
    <t>PW</t>
  </si>
  <si>
    <t>SWW</t>
  </si>
  <si>
    <t>GW</t>
  </si>
  <si>
    <t>WNW</t>
  </si>
  <si>
    <t>less Depreciation (forecast)</t>
  </si>
  <si>
    <t>Net profit from sale of assets</t>
  </si>
  <si>
    <t>Net loss from sale of assets</t>
  </si>
  <si>
    <t>Prescribed services amount should include contributions, but not gifted assets.</t>
  </si>
  <si>
    <t>Any gifted assets included in the audited statutory accounts should be reversed as an accounting adjustment</t>
  </si>
  <si>
    <t>Government or customer contribution</t>
  </si>
  <si>
    <t>Accounting treatment (eg booked as revenue or equity)</t>
  </si>
  <si>
    <t>Contribution amount</t>
  </si>
  <si>
    <t>CURRENT</t>
  </si>
  <si>
    <t>Employee entitlements - annual leave</t>
  </si>
  <si>
    <t>Employee entitlements - long service leave</t>
  </si>
  <si>
    <t>Insurance</t>
  </si>
  <si>
    <t>Total Current Provisions</t>
  </si>
  <si>
    <t>NON-CURRENT</t>
  </si>
  <si>
    <t>Total Non-Current Provisions</t>
  </si>
  <si>
    <t>Government</t>
  </si>
  <si>
    <t>Capital</t>
  </si>
  <si>
    <t>Customer</t>
  </si>
  <si>
    <t>Operating</t>
  </si>
  <si>
    <t>TOTAL CONTRIBUTIONS</t>
  </si>
  <si>
    <t>Comprised of:</t>
  </si>
  <si>
    <t>Schedule 1 - sale of assets</t>
  </si>
  <si>
    <t>Proceeds from asset sales</t>
  </si>
  <si>
    <t>WDV of assets disposed</t>
  </si>
  <si>
    <t>Net profit/(loss) on disposal</t>
  </si>
  <si>
    <t>Schedule 2 - Operating expenditure</t>
  </si>
  <si>
    <t>Variance</t>
  </si>
  <si>
    <t>Variance comprised of</t>
  </si>
  <si>
    <t>[Enter balancing item]</t>
  </si>
  <si>
    <t>Total variances</t>
  </si>
  <si>
    <t>Reason for contribution</t>
  </si>
  <si>
    <t>Accounts included in Other category</t>
  </si>
  <si>
    <t>[Account Name]</t>
  </si>
  <si>
    <t>BAD AND DOUBTFUL DEBTS</t>
  </si>
  <si>
    <t>Current bad and doubtful debts</t>
  </si>
  <si>
    <t>Schedule 1 - current provisions</t>
  </si>
  <si>
    <t>Schedule 2 - non-current provisions</t>
  </si>
  <si>
    <t>Water</t>
  </si>
  <si>
    <t>Water Regulatory Accounting Template</t>
  </si>
  <si>
    <t>Submission for:</t>
  </si>
  <si>
    <t>1. Profit and loss</t>
  </si>
  <si>
    <t>Dividend payout ratio</t>
  </si>
  <si>
    <t>2. Balance sheet</t>
  </si>
  <si>
    <t>4. Capital expenditure</t>
  </si>
  <si>
    <t>5. Capital expenditure breakdown</t>
  </si>
  <si>
    <t>3. Cash flow statement</t>
  </si>
  <si>
    <t>Recycled water</t>
  </si>
  <si>
    <t>Sewerage &amp; trade waste</t>
  </si>
  <si>
    <t>Environmental levy</t>
  </si>
  <si>
    <t>Total prescribed operating expenditure</t>
  </si>
  <si>
    <t>Total operating expenditure as per statutory accounts</t>
  </si>
  <si>
    <t>Employee entitlements - other</t>
  </si>
  <si>
    <t>2008-09</t>
  </si>
  <si>
    <t>2009-10</t>
  </si>
  <si>
    <t>2010-11</t>
  </si>
  <si>
    <t>2011-12</t>
  </si>
  <si>
    <t>2012-13</t>
  </si>
  <si>
    <t>Lookup tables</t>
  </si>
  <si>
    <t>2002-03</t>
  </si>
  <si>
    <t>2001-02</t>
  </si>
  <si>
    <t>Old Wannon businesses</t>
  </si>
  <si>
    <t>Table of contents</t>
  </si>
  <si>
    <t>Inflation inputs</t>
  </si>
  <si>
    <t>Overview of Stat Accounts</t>
  </si>
  <si>
    <t>Operating expenditure - statutory accounts</t>
  </si>
  <si>
    <t>Operating expenditure - regulatory accounts</t>
  </si>
  <si>
    <t>Relevant notes in Annual Report</t>
  </si>
  <si>
    <t>Revenue - statutory accounts</t>
  </si>
  <si>
    <t>Revenue - regulatory accounts</t>
  </si>
  <si>
    <t>Schedule 3 - Revenue</t>
  </si>
  <si>
    <t>Additions as per statutory accounts</t>
  </si>
  <si>
    <t>Accounting adjustments</t>
  </si>
  <si>
    <t>Prescribed services capital expenditure</t>
  </si>
  <si>
    <t>[Enter accounting adjustment]</t>
  </si>
  <si>
    <t>Total accounting adjustments</t>
  </si>
  <si>
    <t>Summary of accounting adjustments</t>
  </si>
  <si>
    <t>Operating expenditure</t>
  </si>
  <si>
    <t>Capital expenditure</t>
  </si>
  <si>
    <t>[Enter core miscellaneous service]</t>
  </si>
  <si>
    <t>[Enter non-scheduled service]</t>
  </si>
  <si>
    <t>Total revenue from core miscellaneous services</t>
  </si>
  <si>
    <t>Total revenue from non-scheduled services</t>
  </si>
  <si>
    <t>Electricity</t>
  </si>
  <si>
    <t>IT</t>
  </si>
  <si>
    <t>Contractors</t>
  </si>
  <si>
    <t>Labour (ordinary)</t>
  </si>
  <si>
    <t>Sub total</t>
  </si>
  <si>
    <t>Other trial balance accounts</t>
  </si>
  <si>
    <t>Prescribed operating expenditure</t>
  </si>
  <si>
    <t>Total operating expenditure</t>
  </si>
  <si>
    <t>High level account/ledger codes used (e.g. 6101, 6102, 6140, etc, for each expenditure category)</t>
  </si>
  <si>
    <t>Schedule 1 Licence fees</t>
  </si>
  <si>
    <t>Essential Services Commission</t>
  </si>
  <si>
    <t>Environment Protection Authority</t>
  </si>
  <si>
    <t>Department of Human Services</t>
  </si>
  <si>
    <t>Total licence fees</t>
  </si>
  <si>
    <t>Explanatory notes</t>
  </si>
  <si>
    <t>Trade waste Services</t>
  </si>
  <si>
    <t>6. Operating costs</t>
  </si>
  <si>
    <t>7. Operating costs allocation</t>
  </si>
  <si>
    <t>8. Revenue</t>
  </si>
  <si>
    <t>9. Contributions</t>
  </si>
  <si>
    <t>10. Provisions</t>
  </si>
  <si>
    <t>11. Third party transactions (remains confidential)</t>
  </si>
  <si>
    <t>12. Related party transactions (remains confidential)</t>
  </si>
  <si>
    <t>13. Unbundled segments</t>
  </si>
  <si>
    <t>Item description</t>
  </si>
  <si>
    <t>Value $'000</t>
  </si>
  <si>
    <t>Basis of allocation (incl. % split)</t>
  </si>
  <si>
    <t>Reason for choosing this basis</t>
  </si>
  <si>
    <t>Annual Report note</t>
  </si>
  <si>
    <t>Adjustments for non-prescribed services*</t>
  </si>
  <si>
    <t>* adjustments for non-prescribed services should be able to be reconciled to non-prescribed sheet</t>
  </si>
  <si>
    <t>Proceeds from asset disposal (to be deducted from RAB)</t>
  </si>
  <si>
    <t>Proceeds from the sale of assets (with no impact on RAB)</t>
  </si>
  <si>
    <t>Sick Leave</t>
  </si>
  <si>
    <t>Employee Bonus</t>
  </si>
  <si>
    <t>Bioremdiation Pond</t>
  </si>
  <si>
    <t>Revenue from determined prices or pricing principles</t>
  </si>
  <si>
    <t>Vehicle fleet running costs</t>
  </si>
  <si>
    <t>Revenue from other sources</t>
  </si>
  <si>
    <t>Revenue that will offset prices/revenue requirement</t>
  </si>
  <si>
    <t xml:space="preserve">Sub-total </t>
  </si>
  <si>
    <t>Revenue that will not offset prices/revenue requirement</t>
  </si>
  <si>
    <t>Total revenue from other revenue sources</t>
  </si>
  <si>
    <t>Other non-prescribed services</t>
  </si>
  <si>
    <t>TOTAL REVENUE</t>
  </si>
  <si>
    <t>Total revenue from determined prices or pricing principles</t>
  </si>
  <si>
    <t>14. Non-prescribed services (remains confidential)</t>
  </si>
  <si>
    <t>Environmental contribution</t>
  </si>
  <si>
    <t>Total non-prescribed operating expenditure (incl. indirect allocation)</t>
  </si>
  <si>
    <t>Non-prescribed operating expenditure</t>
  </si>
  <si>
    <t>Chemicals</t>
  </si>
  <si>
    <t>Total as per trial balance</t>
  </si>
  <si>
    <t>Purchase of temporary water entitlements</t>
  </si>
  <si>
    <t>Plant and equipment</t>
  </si>
  <si>
    <t>15. Rolled-forward RAB</t>
  </si>
  <si>
    <t xml:space="preserve">Non-scheduled Services - Schedule 4 </t>
  </si>
  <si>
    <t xml:space="preserve">Core Miscellaneous Services - Schedule 2 </t>
  </si>
  <si>
    <t>Water conservation</t>
  </si>
  <si>
    <t>[Business Name]</t>
  </si>
  <si>
    <t>High level account/ledger codes used for each revenue category</t>
  </si>
  <si>
    <t>High level account/ledger codes used for each non-prescribed service</t>
  </si>
  <si>
    <t>Capital, Operating contribution or Gifted Asset</t>
  </si>
  <si>
    <t>Gifted Asset</t>
  </si>
  <si>
    <t>Permanent water entitlements</t>
  </si>
  <si>
    <t>Will offset prices/Will not offset prices</t>
  </si>
  <si>
    <t>Will offset prices</t>
  </si>
  <si>
    <t>Will not offset prices</t>
  </si>
  <si>
    <t>Contributions in revenue template</t>
  </si>
  <si>
    <t>Contributions in profit and loss template</t>
  </si>
  <si>
    <t>Total contributions less equity contributions</t>
  </si>
  <si>
    <t>Equity</t>
  </si>
  <si>
    <t>Check with other templates - All revenue contributions should equal</t>
  </si>
  <si>
    <t>Greenhouse gas offsets</t>
  </si>
  <si>
    <t>Revenue (excl. revenue from disposals)</t>
  </si>
  <si>
    <t>Proceeds from Asset disposal (to be deducted from RAB)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</si>
</sst>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%"/>
    <numFmt numFmtId="174" formatCode="0.0"/>
    <numFmt numFmtId="175" formatCode="#,##0_-;\(#,##0\)"/>
    <numFmt numFmtId="176" formatCode="#,##0.0_-;\(#,##0.0\)"/>
    <numFmt numFmtId="177" formatCode="#,##0.00_-;\(#,##0.00\)"/>
    <numFmt numFmtId="178" formatCode="#,##0.000_-;\(#,##0.000\)"/>
    <numFmt numFmtId="179" formatCode="#,##0.0000_-;\(#,##0.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00"/>
    <numFmt numFmtId="186" formatCode="0.00000"/>
  </numFmts>
  <fonts count="40">
    <font>
      <sz val="8"/>
      <name val="Arial"/>
      <family val="0"/>
    </font>
    <font>
      <b/>
      <sz val="8"/>
      <name val="Arial"/>
      <family val="2"/>
    </font>
    <font>
      <b/>
      <sz val="10"/>
      <color indexed="53"/>
      <name val="Arial"/>
      <family val="2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0"/>
    </font>
    <font>
      <i/>
      <sz val="8"/>
      <name val="Arial"/>
      <family val="2"/>
    </font>
    <font>
      <sz val="8"/>
      <name val="Tahoma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9"/>
      <color indexed="9"/>
      <name val="Arial"/>
      <family val="2"/>
    </font>
    <font>
      <sz val="10"/>
      <color indexed="9"/>
      <name val="Arial"/>
      <family val="0"/>
    </font>
    <font>
      <u val="single"/>
      <sz val="8"/>
      <color indexed="61"/>
      <name val="Arial"/>
      <family val="0"/>
    </font>
    <font>
      <sz val="8"/>
      <color indexed="12"/>
      <name val="Arial"/>
      <family val="0"/>
    </font>
    <font>
      <i/>
      <sz val="8"/>
      <color indexed="12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u val="single"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4">
    <xf numFmtId="17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0">
    <xf numFmtId="175" fontId="0" fillId="0" borderId="0" xfId="0" applyAlignment="1">
      <alignment/>
    </xf>
    <xf numFmtId="175" fontId="0" fillId="24" borderId="0" xfId="0" applyFill="1" applyAlignment="1">
      <alignment/>
    </xf>
    <xf numFmtId="175" fontId="0" fillId="24" borderId="0" xfId="0" applyFill="1" applyAlignment="1">
      <alignment wrapText="1"/>
    </xf>
    <xf numFmtId="175" fontId="0" fillId="24" borderId="0" xfId="0" applyFill="1" applyAlignment="1">
      <alignment horizontal="center" wrapText="1"/>
    </xf>
    <xf numFmtId="175" fontId="2" fillId="24" borderId="0" xfId="0" applyFont="1" applyFill="1" applyAlignment="1">
      <alignment/>
    </xf>
    <xf numFmtId="175" fontId="0" fillId="24" borderId="10" xfId="0" applyFill="1" applyBorder="1" applyAlignment="1">
      <alignment horizontal="center" wrapText="1"/>
    </xf>
    <xf numFmtId="175" fontId="3" fillId="24" borderId="0" xfId="0" applyFont="1" applyFill="1" applyAlignment="1">
      <alignment/>
    </xf>
    <xf numFmtId="175" fontId="1" fillId="24" borderId="0" xfId="0" applyFont="1" applyFill="1" applyAlignment="1">
      <alignment/>
    </xf>
    <xf numFmtId="175" fontId="0" fillId="24" borderId="11" xfId="0" applyFill="1" applyBorder="1" applyAlignment="1">
      <alignment/>
    </xf>
    <xf numFmtId="175" fontId="0" fillId="24" borderId="12" xfId="0" applyFill="1" applyBorder="1" applyAlignment="1">
      <alignment/>
    </xf>
    <xf numFmtId="175" fontId="0" fillId="24" borderId="13" xfId="0" applyFill="1" applyBorder="1" applyAlignment="1">
      <alignment/>
    </xf>
    <xf numFmtId="175" fontId="0" fillId="24" borderId="14" xfId="0" applyFill="1" applyBorder="1" applyAlignment="1">
      <alignment/>
    </xf>
    <xf numFmtId="175" fontId="0" fillId="24" borderId="0" xfId="0" applyFill="1" applyBorder="1" applyAlignment="1">
      <alignment/>
    </xf>
    <xf numFmtId="175" fontId="0" fillId="24" borderId="15" xfId="0" applyFill="1" applyBorder="1" applyAlignment="1">
      <alignment/>
    </xf>
    <xf numFmtId="175" fontId="0" fillId="24" borderId="16" xfId="0" applyFill="1" applyBorder="1" applyAlignment="1">
      <alignment/>
    </xf>
    <xf numFmtId="175" fontId="0" fillId="24" borderId="17" xfId="0" applyFill="1" applyBorder="1" applyAlignment="1">
      <alignment/>
    </xf>
    <xf numFmtId="175" fontId="0" fillId="24" borderId="18" xfId="0" applyFill="1" applyBorder="1" applyAlignment="1">
      <alignment/>
    </xf>
    <xf numFmtId="175" fontId="0" fillId="24" borderId="19" xfId="0" applyFill="1" applyBorder="1" applyAlignment="1">
      <alignment/>
    </xf>
    <xf numFmtId="175" fontId="0" fillId="24" borderId="20" xfId="0" applyFill="1" applyBorder="1" applyAlignment="1">
      <alignment/>
    </xf>
    <xf numFmtId="175" fontId="0" fillId="24" borderId="21" xfId="0" applyFill="1" applyBorder="1" applyAlignment="1">
      <alignment/>
    </xf>
    <xf numFmtId="175" fontId="0" fillId="24" borderId="22" xfId="0" applyFill="1" applyBorder="1" applyAlignment="1">
      <alignment/>
    </xf>
    <xf numFmtId="0" fontId="0" fillId="24" borderId="0" xfId="0" applyNumberFormat="1" applyFill="1" applyAlignment="1">
      <alignment/>
    </xf>
    <xf numFmtId="10" fontId="0" fillId="24" borderId="0" xfId="0" applyNumberFormat="1" applyFill="1" applyAlignment="1">
      <alignment/>
    </xf>
    <xf numFmtId="15" fontId="0" fillId="24" borderId="0" xfId="0" applyNumberFormat="1" applyFill="1" applyAlignment="1">
      <alignment/>
    </xf>
    <xf numFmtId="175" fontId="1" fillId="24" borderId="14" xfId="0" applyFont="1" applyFill="1" applyBorder="1" applyAlignment="1">
      <alignment/>
    </xf>
    <xf numFmtId="175" fontId="0" fillId="24" borderId="0" xfId="0" applyFill="1" applyBorder="1" applyAlignment="1">
      <alignment horizontal="center"/>
    </xf>
    <xf numFmtId="175" fontId="0" fillId="24" borderId="0" xfId="0" applyFill="1" applyBorder="1" applyAlignment="1">
      <alignment horizontal="center" wrapText="1"/>
    </xf>
    <xf numFmtId="175" fontId="0" fillId="24" borderId="21" xfId="0" applyFill="1" applyBorder="1" applyAlignment="1">
      <alignment horizontal="center" wrapText="1"/>
    </xf>
    <xf numFmtId="175" fontId="0" fillId="24" borderId="19" xfId="0" applyFill="1" applyBorder="1" applyAlignment="1">
      <alignment horizontal="center" wrapText="1"/>
    </xf>
    <xf numFmtId="175" fontId="0" fillId="24" borderId="0" xfId="0" applyFill="1" applyBorder="1" applyAlignment="1">
      <alignment horizontal="left" wrapText="1"/>
    </xf>
    <xf numFmtId="175" fontId="0" fillId="24" borderId="0" xfId="0" applyFill="1" applyBorder="1" applyAlignment="1">
      <alignment horizontal="left"/>
    </xf>
    <xf numFmtId="175" fontId="0" fillId="24" borderId="0" xfId="0" applyFill="1" applyBorder="1" applyAlignment="1">
      <alignment/>
    </xf>
    <xf numFmtId="175" fontId="0" fillId="24" borderId="20" xfId="0" applyFill="1" applyBorder="1" applyAlignment="1">
      <alignment horizontal="center"/>
    </xf>
    <xf numFmtId="175" fontId="0" fillId="24" borderId="0" xfId="0" applyFont="1" applyFill="1" applyBorder="1" applyAlignment="1">
      <alignment/>
    </xf>
    <xf numFmtId="175" fontId="0" fillId="24" borderId="0" xfId="0" applyFill="1" applyBorder="1" applyAlignment="1">
      <alignment wrapText="1"/>
    </xf>
    <xf numFmtId="175" fontId="0" fillId="24" borderId="12" xfId="0" applyFill="1" applyBorder="1" applyAlignment="1">
      <alignment wrapText="1"/>
    </xf>
    <xf numFmtId="175" fontId="0" fillId="24" borderId="21" xfId="0" applyFill="1" applyBorder="1" applyAlignment="1">
      <alignment horizontal="center"/>
    </xf>
    <xf numFmtId="175" fontId="0" fillId="24" borderId="0" xfId="0" applyFill="1" applyAlignment="1">
      <alignment/>
    </xf>
    <xf numFmtId="175" fontId="6" fillId="24" borderId="0" xfId="0" applyFont="1" applyFill="1" applyBorder="1" applyAlignment="1">
      <alignment/>
    </xf>
    <xf numFmtId="175" fontId="6" fillId="24" borderId="0" xfId="0" applyFont="1" applyFill="1" applyBorder="1" applyAlignment="1">
      <alignment horizontal="center" vertical="top" wrapText="1"/>
    </xf>
    <xf numFmtId="175" fontId="0" fillId="24" borderId="0" xfId="0" applyFont="1" applyFill="1" applyBorder="1" applyAlignment="1">
      <alignment/>
    </xf>
    <xf numFmtId="175" fontId="3" fillId="24" borderId="0" xfId="0" applyFont="1" applyFill="1" applyBorder="1" applyAlignment="1">
      <alignment/>
    </xf>
    <xf numFmtId="175" fontId="1" fillId="24" borderId="16" xfId="0" applyFont="1" applyFill="1" applyBorder="1" applyAlignment="1">
      <alignment/>
    </xf>
    <xf numFmtId="175" fontId="1" fillId="24" borderId="17" xfId="0" applyFont="1" applyFill="1" applyBorder="1" applyAlignment="1">
      <alignment/>
    </xf>
    <xf numFmtId="175" fontId="1" fillId="24" borderId="21" xfId="0" applyFont="1" applyFill="1" applyBorder="1" applyAlignment="1">
      <alignment/>
    </xf>
    <xf numFmtId="175" fontId="1" fillId="24" borderId="18" xfId="0" applyFont="1" applyFill="1" applyBorder="1" applyAlignment="1">
      <alignment/>
    </xf>
    <xf numFmtId="175" fontId="1" fillId="0" borderId="21" xfId="0" applyFont="1" applyBorder="1" applyAlignment="1">
      <alignment/>
    </xf>
    <xf numFmtId="175" fontId="1" fillId="24" borderId="23" xfId="0" applyFont="1" applyFill="1" applyBorder="1" applyAlignment="1">
      <alignment/>
    </xf>
    <xf numFmtId="175" fontId="1" fillId="24" borderId="22" xfId="0" applyFont="1" applyFill="1" applyBorder="1" applyAlignment="1">
      <alignment/>
    </xf>
    <xf numFmtId="175" fontId="1" fillId="24" borderId="10" xfId="0" applyFont="1" applyFill="1" applyBorder="1" applyAlignment="1">
      <alignment/>
    </xf>
    <xf numFmtId="175" fontId="1" fillId="24" borderId="24" xfId="0" applyFont="1" applyFill="1" applyBorder="1" applyAlignment="1">
      <alignment/>
    </xf>
    <xf numFmtId="175" fontId="1" fillId="24" borderId="0" xfId="0" applyFont="1" applyFill="1" applyAlignment="1">
      <alignment horizontal="right"/>
    </xf>
    <xf numFmtId="175" fontId="8" fillId="24" borderId="16" xfId="0" applyFont="1" applyFill="1" applyBorder="1" applyAlignment="1">
      <alignment/>
    </xf>
    <xf numFmtId="175" fontId="0" fillId="24" borderId="0" xfId="0" applyFont="1" applyFill="1" applyAlignment="1">
      <alignment/>
    </xf>
    <xf numFmtId="175" fontId="0" fillId="24" borderId="0" xfId="0" applyFont="1" applyFill="1" applyBorder="1" applyAlignment="1">
      <alignment horizontal="center" wrapText="1"/>
    </xf>
    <xf numFmtId="175" fontId="0" fillId="24" borderId="0" xfId="0" applyFont="1" applyFill="1" applyBorder="1" applyAlignment="1">
      <alignment wrapText="1"/>
    </xf>
    <xf numFmtId="175" fontId="0" fillId="24" borderId="0" xfId="0" applyFill="1" applyAlignment="1">
      <alignment horizontal="center"/>
    </xf>
    <xf numFmtId="175" fontId="0" fillId="24" borderId="0" xfId="0" applyFont="1" applyFill="1" applyBorder="1" applyAlignment="1">
      <alignment/>
    </xf>
    <xf numFmtId="175" fontId="0" fillId="24" borderId="19" xfId="0" applyFont="1" applyFill="1" applyBorder="1" applyAlignment="1">
      <alignment horizontal="center" wrapText="1"/>
    </xf>
    <xf numFmtId="175" fontId="0" fillId="24" borderId="21" xfId="0" applyFont="1" applyFill="1" applyBorder="1" applyAlignment="1">
      <alignment horizontal="center" wrapText="1"/>
    </xf>
    <xf numFmtId="175" fontId="0" fillId="24" borderId="17" xfId="0" applyFont="1" applyFill="1" applyBorder="1" applyAlignment="1">
      <alignment/>
    </xf>
    <xf numFmtId="175" fontId="1" fillId="24" borderId="23" xfId="0" applyFont="1" applyFill="1" applyBorder="1" applyAlignment="1">
      <alignment/>
    </xf>
    <xf numFmtId="175" fontId="1" fillId="24" borderId="10" xfId="0" applyFont="1" applyFill="1" applyBorder="1" applyAlignment="1">
      <alignment/>
    </xf>
    <xf numFmtId="175" fontId="1" fillId="24" borderId="24" xfId="0" applyFont="1" applyFill="1" applyBorder="1" applyAlignment="1">
      <alignment/>
    </xf>
    <xf numFmtId="175" fontId="0" fillId="24" borderId="21" xfId="0" applyFont="1" applyFill="1" applyBorder="1" applyAlignment="1">
      <alignment horizontal="center" wrapText="1"/>
    </xf>
    <xf numFmtId="175" fontId="0" fillId="24" borderId="17" xfId="0" applyFont="1" applyFill="1" applyBorder="1" applyAlignment="1">
      <alignment/>
    </xf>
    <xf numFmtId="175" fontId="0" fillId="24" borderId="0" xfId="0" applyFont="1" applyFill="1" applyBorder="1" applyAlignment="1">
      <alignment horizontal="center"/>
    </xf>
    <xf numFmtId="175" fontId="6" fillId="24" borderId="0" xfId="0" applyFont="1" applyFill="1" applyAlignment="1">
      <alignment/>
    </xf>
    <xf numFmtId="175" fontId="3" fillId="24" borderId="0" xfId="0" applyFont="1" applyFill="1" applyBorder="1" applyAlignment="1" applyProtection="1">
      <alignment/>
      <protection locked="0"/>
    </xf>
    <xf numFmtId="175" fontId="0" fillId="24" borderId="0" xfId="0" applyFill="1" applyAlignment="1" applyProtection="1">
      <alignment/>
      <protection locked="0"/>
    </xf>
    <xf numFmtId="175" fontId="0" fillId="24" borderId="14" xfId="0" applyFill="1" applyBorder="1" applyAlignment="1" applyProtection="1">
      <alignment/>
      <protection locked="0"/>
    </xf>
    <xf numFmtId="175" fontId="0" fillId="24" borderId="14" xfId="0" applyFill="1" applyBorder="1" applyAlignment="1" applyProtection="1">
      <alignment horizontal="center" wrapText="1"/>
      <protection locked="0"/>
    </xf>
    <xf numFmtId="0" fontId="4" fillId="24" borderId="0" xfId="53" applyFill="1" applyAlignment="1" applyProtection="1">
      <alignment/>
      <protection locked="0"/>
    </xf>
    <xf numFmtId="175" fontId="4" fillId="24" borderId="0" xfId="53" applyNumberFormat="1" applyFill="1" applyAlignment="1" applyProtection="1">
      <alignment/>
      <protection locked="0"/>
    </xf>
    <xf numFmtId="175" fontId="1" fillId="24" borderId="0" xfId="0" applyFont="1" applyFill="1" applyBorder="1" applyAlignment="1">
      <alignment/>
    </xf>
    <xf numFmtId="175" fontId="1" fillId="24" borderId="0" xfId="0" applyFont="1" applyFill="1" applyBorder="1" applyAlignment="1">
      <alignment/>
    </xf>
    <xf numFmtId="177" fontId="0" fillId="24" borderId="0" xfId="0" applyNumberFormat="1" applyFill="1" applyAlignment="1">
      <alignment/>
    </xf>
    <xf numFmtId="175" fontId="1" fillId="24" borderId="25" xfId="0" applyFont="1" applyFill="1" applyBorder="1" applyAlignment="1">
      <alignment/>
    </xf>
    <xf numFmtId="175" fontId="0" fillId="24" borderId="0" xfId="0" applyFill="1" applyAlignment="1">
      <alignment horizontal="left" indent="3"/>
    </xf>
    <xf numFmtId="175" fontId="0" fillId="24" borderId="0" xfId="0" applyFill="1" applyAlignment="1">
      <alignment horizontal="left" indent="7"/>
    </xf>
    <xf numFmtId="175" fontId="1" fillId="24" borderId="26" xfId="0" applyFont="1" applyFill="1" applyBorder="1" applyAlignment="1">
      <alignment/>
    </xf>
    <xf numFmtId="175" fontId="3" fillId="24" borderId="14" xfId="0" applyFont="1" applyFill="1" applyBorder="1" applyAlignment="1" applyProtection="1">
      <alignment/>
      <protection locked="0"/>
    </xf>
    <xf numFmtId="175" fontId="3" fillId="24" borderId="0" xfId="0" applyFont="1" applyFill="1" applyAlignment="1" applyProtection="1">
      <alignment/>
      <protection locked="0"/>
    </xf>
    <xf numFmtId="175" fontId="3" fillId="24" borderId="0" xfId="0" applyFont="1" applyFill="1" applyBorder="1" applyAlignment="1" applyProtection="1">
      <alignment horizontal="center"/>
      <protection locked="0"/>
    </xf>
    <xf numFmtId="175" fontId="0" fillId="24" borderId="20" xfId="0" applyFill="1" applyBorder="1" applyAlignment="1" applyProtection="1">
      <alignment/>
      <protection/>
    </xf>
    <xf numFmtId="175" fontId="0" fillId="24" borderId="21" xfId="0" applyFill="1" applyBorder="1" applyAlignment="1" applyProtection="1">
      <alignment/>
      <protection/>
    </xf>
    <xf numFmtId="175" fontId="1" fillId="24" borderId="22" xfId="0" applyFont="1" applyFill="1" applyBorder="1" applyAlignment="1" applyProtection="1">
      <alignment/>
      <protection/>
    </xf>
    <xf numFmtId="175" fontId="0" fillId="24" borderId="0" xfId="0" applyFill="1" applyAlignment="1" applyProtection="1">
      <alignment/>
      <protection/>
    </xf>
    <xf numFmtId="175" fontId="0" fillId="0" borderId="0" xfId="0" applyFill="1" applyBorder="1" applyAlignment="1" applyProtection="1">
      <alignment horizontal="left" wrapText="1"/>
      <protection/>
    </xf>
    <xf numFmtId="175" fontId="0" fillId="0" borderId="0" xfId="0" applyFill="1" applyAlignment="1" applyProtection="1">
      <alignment/>
      <protection/>
    </xf>
    <xf numFmtId="175" fontId="1" fillId="0" borderId="0" xfId="0" applyFont="1" applyFill="1" applyBorder="1" applyAlignment="1" applyProtection="1">
      <alignment/>
      <protection/>
    </xf>
    <xf numFmtId="4" fontId="0" fillId="24" borderId="0" xfId="0" applyNumberFormat="1" applyFill="1" applyAlignment="1" applyProtection="1">
      <alignment/>
      <protection locked="0"/>
    </xf>
    <xf numFmtId="4" fontId="1" fillId="24" borderId="0" xfId="0" applyNumberFormat="1" applyFont="1" applyFill="1" applyAlignment="1" applyProtection="1">
      <alignment/>
      <protection locked="0"/>
    </xf>
    <xf numFmtId="175" fontId="0" fillId="24" borderId="19" xfId="0" applyFill="1" applyBorder="1" applyAlignment="1" applyProtection="1">
      <alignment/>
      <protection/>
    </xf>
    <xf numFmtId="175" fontId="7" fillId="24" borderId="0" xfId="0" applyFont="1" applyFill="1" applyAlignment="1">
      <alignment/>
    </xf>
    <xf numFmtId="175" fontId="1" fillId="0" borderId="0" xfId="0" applyFont="1" applyFill="1" applyBorder="1" applyAlignment="1">
      <alignment horizontal="left" wrapText="1"/>
    </xf>
    <xf numFmtId="175" fontId="1" fillId="0" borderId="0" xfId="0" applyFont="1" applyFill="1" applyBorder="1" applyAlignment="1" applyProtection="1">
      <alignment horizontal="left" wrapText="1"/>
      <protection locked="0"/>
    </xf>
    <xf numFmtId="175" fontId="3" fillId="25" borderId="0" xfId="0" applyFont="1" applyFill="1" applyAlignment="1">
      <alignment/>
    </xf>
    <xf numFmtId="175" fontId="10" fillId="25" borderId="0" xfId="0" applyFont="1" applyFill="1" applyAlignment="1">
      <alignment/>
    </xf>
    <xf numFmtId="175" fontId="11" fillId="25" borderId="0" xfId="0" applyFont="1" applyFill="1" applyAlignment="1">
      <alignment/>
    </xf>
    <xf numFmtId="175" fontId="12" fillId="25" borderId="0" xfId="0" applyFont="1" applyFill="1" applyAlignment="1">
      <alignment/>
    </xf>
    <xf numFmtId="175" fontId="13" fillId="25" borderId="0" xfId="0" applyFont="1" applyFill="1" applyAlignment="1">
      <alignment/>
    </xf>
    <xf numFmtId="175" fontId="13" fillId="25" borderId="0" xfId="0" applyFont="1" applyFill="1" applyAlignment="1">
      <alignment horizontal="left"/>
    </xf>
    <xf numFmtId="175" fontId="14" fillId="25" borderId="0" xfId="0" applyFont="1" applyFill="1" applyAlignment="1">
      <alignment/>
    </xf>
    <xf numFmtId="175" fontId="13" fillId="25" borderId="0" xfId="0" applyFont="1" applyFill="1" applyAlignment="1">
      <alignment/>
    </xf>
    <xf numFmtId="0" fontId="15" fillId="25" borderId="0" xfId="53" applyFont="1" applyFill="1" applyAlignment="1" applyProtection="1">
      <alignment/>
      <protection/>
    </xf>
    <xf numFmtId="175" fontId="16" fillId="22" borderId="27" xfId="0" applyFont="1" applyFill="1" applyBorder="1" applyAlignment="1" applyProtection="1">
      <alignment/>
      <protection locked="0"/>
    </xf>
    <xf numFmtId="175" fontId="16" fillId="22" borderId="28" xfId="0" applyFont="1" applyFill="1" applyBorder="1" applyAlignment="1" applyProtection="1">
      <alignment/>
      <protection locked="0"/>
    </xf>
    <xf numFmtId="175" fontId="16" fillId="22" borderId="29" xfId="0" applyFont="1" applyFill="1" applyBorder="1" applyAlignment="1" applyProtection="1">
      <alignment/>
      <protection locked="0"/>
    </xf>
    <xf numFmtId="175" fontId="16" fillId="22" borderId="30" xfId="0" applyFont="1" applyFill="1" applyBorder="1" applyAlignment="1" applyProtection="1">
      <alignment/>
      <protection locked="0"/>
    </xf>
    <xf numFmtId="175" fontId="16" fillId="22" borderId="31" xfId="0" applyFont="1" applyFill="1" applyBorder="1" applyAlignment="1" applyProtection="1">
      <alignment/>
      <protection locked="0"/>
    </xf>
    <xf numFmtId="175" fontId="16" fillId="22" borderId="10" xfId="0" applyFont="1" applyFill="1" applyBorder="1" applyAlignment="1" applyProtection="1">
      <alignment/>
      <protection locked="0"/>
    </xf>
    <xf numFmtId="175" fontId="16" fillId="22" borderId="32" xfId="0" applyFont="1" applyFill="1" applyBorder="1" applyAlignment="1" applyProtection="1">
      <alignment/>
      <protection locked="0"/>
    </xf>
    <xf numFmtId="175" fontId="8" fillId="24" borderId="11" xfId="0" applyFont="1" applyFill="1" applyBorder="1" applyAlignment="1">
      <alignment/>
    </xf>
    <xf numFmtId="175" fontId="17" fillId="22" borderId="19" xfId="0" applyFont="1" applyFill="1" applyBorder="1" applyAlignment="1" applyProtection="1">
      <alignment/>
      <protection locked="0"/>
    </xf>
    <xf numFmtId="9" fontId="8" fillId="24" borderId="21" xfId="0" applyNumberFormat="1" applyFont="1" applyFill="1" applyBorder="1" applyAlignment="1">
      <alignment/>
    </xf>
    <xf numFmtId="175" fontId="16" fillId="22" borderId="19" xfId="0" applyFont="1" applyFill="1" applyBorder="1" applyAlignment="1" applyProtection="1">
      <alignment/>
      <protection locked="0"/>
    </xf>
    <xf numFmtId="175" fontId="16" fillId="22" borderId="28" xfId="0" applyFont="1" applyFill="1" applyBorder="1" applyAlignment="1" applyProtection="1">
      <alignment horizontal="left"/>
      <protection locked="0"/>
    </xf>
    <xf numFmtId="175" fontId="16" fillId="22" borderId="32" xfId="0" applyFont="1" applyFill="1" applyBorder="1" applyAlignment="1" applyProtection="1">
      <alignment horizontal="left"/>
      <protection locked="0"/>
    </xf>
    <xf numFmtId="175" fontId="16" fillId="22" borderId="31" xfId="0" applyFont="1" applyFill="1" applyBorder="1" applyAlignment="1" applyProtection="1">
      <alignment horizontal="left"/>
      <protection locked="0"/>
    </xf>
    <xf numFmtId="175" fontId="0" fillId="24" borderId="13" xfId="0" applyFill="1" applyBorder="1" applyAlignment="1">
      <alignment horizontal="center" wrapText="1"/>
    </xf>
    <xf numFmtId="175" fontId="0" fillId="24" borderId="11" xfId="0" applyFont="1" applyFill="1" applyBorder="1" applyAlignment="1">
      <alignment horizontal="center" wrapText="1"/>
    </xf>
    <xf numFmtId="175" fontId="0" fillId="24" borderId="20" xfId="0" applyFont="1" applyFill="1" applyBorder="1" applyAlignment="1">
      <alignment horizontal="center" wrapText="1"/>
    </xf>
    <xf numFmtId="0" fontId="15" fillId="0" borderId="0" xfId="53" applyFont="1" applyFill="1" applyAlignment="1" applyProtection="1">
      <alignment/>
      <protection/>
    </xf>
    <xf numFmtId="175" fontId="3" fillId="0" borderId="0" xfId="0" applyFont="1" applyFill="1" applyAlignment="1">
      <alignment/>
    </xf>
    <xf numFmtId="175" fontId="14" fillId="0" borderId="0" xfId="0" applyFont="1" applyFill="1" applyAlignment="1">
      <alignment/>
    </xf>
    <xf numFmtId="175" fontId="0" fillId="24" borderId="16" xfId="0" applyFont="1" applyFill="1" applyBorder="1" applyAlignment="1">
      <alignment horizontal="center" wrapText="1"/>
    </xf>
    <xf numFmtId="175" fontId="16" fillId="22" borderId="28" xfId="0" applyFont="1" applyFill="1" applyBorder="1" applyAlignment="1">
      <alignment/>
    </xf>
    <xf numFmtId="175" fontId="16" fillId="22" borderId="32" xfId="0" applyFont="1" applyFill="1" applyBorder="1" applyAlignment="1">
      <alignment/>
    </xf>
    <xf numFmtId="175" fontId="16" fillId="22" borderId="31" xfId="0" applyFont="1" applyFill="1" applyBorder="1" applyAlignment="1">
      <alignment/>
    </xf>
    <xf numFmtId="175" fontId="0" fillId="24" borderId="0" xfId="0" applyFont="1" applyFill="1" applyAlignment="1">
      <alignment/>
    </xf>
    <xf numFmtId="175" fontId="1" fillId="24" borderId="10" xfId="0" applyFont="1" applyFill="1" applyBorder="1" applyAlignment="1" applyProtection="1">
      <alignment/>
      <protection/>
    </xf>
    <xf numFmtId="175" fontId="6" fillId="24" borderId="0" xfId="0" applyFont="1" applyFill="1" applyBorder="1" applyAlignment="1">
      <alignment/>
    </xf>
    <xf numFmtId="175" fontId="0" fillId="24" borderId="0" xfId="0" applyFont="1" applyFill="1" applyAlignment="1">
      <alignment/>
    </xf>
    <xf numFmtId="175" fontId="16" fillId="22" borderId="33" xfId="0" applyFont="1" applyFill="1" applyBorder="1" applyAlignment="1" applyProtection="1">
      <alignment/>
      <protection locked="0"/>
    </xf>
    <xf numFmtId="175" fontId="16" fillId="22" borderId="34" xfId="0" applyFont="1" applyFill="1" applyBorder="1" applyAlignment="1" applyProtection="1">
      <alignment/>
      <protection locked="0"/>
    </xf>
    <xf numFmtId="175" fontId="16" fillId="22" borderId="35" xfId="0" applyFont="1" applyFill="1" applyBorder="1" applyAlignment="1" applyProtection="1">
      <alignment/>
      <protection locked="0"/>
    </xf>
    <xf numFmtId="175" fontId="0" fillId="24" borderId="0" xfId="0" applyFont="1" applyFill="1" applyBorder="1" applyAlignment="1" applyProtection="1">
      <alignment/>
      <protection/>
    </xf>
    <xf numFmtId="175" fontId="0" fillId="24" borderId="15" xfId="0" applyFont="1" applyFill="1" applyBorder="1" applyAlignment="1" applyProtection="1">
      <alignment/>
      <protection/>
    </xf>
    <xf numFmtId="175" fontId="0" fillId="24" borderId="0" xfId="0" applyFill="1" applyBorder="1" applyAlignment="1" applyProtection="1">
      <alignment/>
      <protection/>
    </xf>
    <xf numFmtId="175" fontId="1" fillId="0" borderId="17" xfId="0" applyFont="1" applyFill="1" applyBorder="1" applyAlignment="1">
      <alignment horizontal="left"/>
    </xf>
    <xf numFmtId="175" fontId="1" fillId="0" borderId="0" xfId="0" applyFont="1" applyFill="1" applyAlignment="1">
      <alignment/>
    </xf>
    <xf numFmtId="175" fontId="16" fillId="22" borderId="31" xfId="0" applyFont="1" applyFill="1" applyBorder="1" applyAlignment="1" applyProtection="1">
      <alignment/>
      <protection/>
    </xf>
    <xf numFmtId="175" fontId="1" fillId="0" borderId="17" xfId="0" applyFont="1" applyFill="1" applyBorder="1" applyAlignment="1" applyProtection="1">
      <alignment horizontal="left" wrapText="1"/>
      <protection locked="0"/>
    </xf>
    <xf numFmtId="175" fontId="16" fillId="22" borderId="28" xfId="0" applyFont="1" applyFill="1" applyBorder="1" applyAlignment="1" applyProtection="1">
      <alignment horizontal="left" wrapText="1"/>
      <protection locked="0"/>
    </xf>
    <xf numFmtId="175" fontId="16" fillId="22" borderId="32" xfId="0" applyFont="1" applyFill="1" applyBorder="1" applyAlignment="1" applyProtection="1">
      <alignment horizontal="left" wrapText="1"/>
      <protection locked="0"/>
    </xf>
    <xf numFmtId="175" fontId="16" fillId="22" borderId="31" xfId="0" applyFont="1" applyFill="1" applyBorder="1" applyAlignment="1" applyProtection="1">
      <alignment horizontal="left" wrapText="1"/>
      <protection locked="0"/>
    </xf>
    <xf numFmtId="175" fontId="16" fillId="22" borderId="28" xfId="0" applyFont="1" applyFill="1" applyBorder="1" applyAlignment="1" applyProtection="1">
      <alignment wrapText="1"/>
      <protection locked="0"/>
    </xf>
    <xf numFmtId="175" fontId="16" fillId="22" borderId="32" xfId="0" applyFont="1" applyFill="1" applyBorder="1" applyAlignment="1" applyProtection="1">
      <alignment wrapText="1"/>
      <protection locked="0"/>
    </xf>
    <xf numFmtId="175" fontId="16" fillId="22" borderId="36" xfId="0" applyFont="1" applyFill="1" applyBorder="1" applyAlignment="1" applyProtection="1">
      <alignment wrapText="1"/>
      <protection locked="0"/>
    </xf>
    <xf numFmtId="175" fontId="16" fillId="22" borderId="31" xfId="0" applyFont="1" applyFill="1" applyBorder="1" applyAlignment="1" applyProtection="1">
      <alignment wrapText="1"/>
      <protection locked="0"/>
    </xf>
    <xf numFmtId="175" fontId="16" fillId="22" borderId="27" xfId="0" applyFont="1" applyFill="1" applyBorder="1" applyAlignment="1" applyProtection="1">
      <alignment horizontal="left"/>
      <protection locked="0"/>
    </xf>
    <xf numFmtId="175" fontId="16" fillId="22" borderId="36" xfId="0" applyFont="1" applyFill="1" applyBorder="1" applyAlignment="1" applyProtection="1">
      <alignment horizontal="left"/>
      <protection locked="0"/>
    </xf>
    <xf numFmtId="175" fontId="16" fillId="22" borderId="36" xfId="0" applyFont="1" applyFill="1" applyBorder="1" applyAlignment="1" applyProtection="1">
      <alignment horizontal="center"/>
      <protection locked="0"/>
    </xf>
    <xf numFmtId="175" fontId="16" fillId="22" borderId="37" xfId="0" applyFont="1" applyFill="1" applyBorder="1" applyAlignment="1" applyProtection="1">
      <alignment horizontal="center"/>
      <protection locked="0"/>
    </xf>
    <xf numFmtId="175" fontId="16" fillId="22" borderId="28" xfId="0" applyFont="1" applyFill="1" applyBorder="1" applyAlignment="1" applyProtection="1">
      <alignment vertical="top" wrapText="1"/>
      <protection locked="0"/>
    </xf>
    <xf numFmtId="175" fontId="16" fillId="22" borderId="28" xfId="0" applyFont="1" applyFill="1" applyBorder="1" applyAlignment="1" applyProtection="1">
      <alignment wrapText="1"/>
      <protection locked="0"/>
    </xf>
    <xf numFmtId="175" fontId="16" fillId="22" borderId="32" xfId="0" applyFont="1" applyFill="1" applyBorder="1" applyAlignment="1" applyProtection="1">
      <alignment vertical="top" wrapText="1"/>
      <protection locked="0"/>
    </xf>
    <xf numFmtId="175" fontId="16" fillId="22" borderId="32" xfId="0" applyFont="1" applyFill="1" applyBorder="1" applyAlignment="1" applyProtection="1">
      <alignment wrapText="1"/>
      <protection locked="0"/>
    </xf>
    <xf numFmtId="175" fontId="16" fillId="26" borderId="28" xfId="0" applyFont="1" applyFill="1" applyBorder="1" applyAlignment="1">
      <alignment/>
    </xf>
    <xf numFmtId="175" fontId="16" fillId="26" borderId="32" xfId="0" applyFont="1" applyFill="1" applyBorder="1" applyAlignment="1">
      <alignment/>
    </xf>
    <xf numFmtId="175" fontId="16" fillId="26" borderId="31" xfId="0" applyFont="1" applyFill="1" applyBorder="1" applyAlignment="1">
      <alignment/>
    </xf>
    <xf numFmtId="175" fontId="16" fillId="26" borderId="28" xfId="0" applyFont="1" applyFill="1" applyBorder="1" applyAlignment="1" applyProtection="1">
      <alignment/>
      <protection locked="0"/>
    </xf>
    <xf numFmtId="175" fontId="16" fillId="26" borderId="32" xfId="0" applyFont="1" applyFill="1" applyBorder="1" applyAlignment="1" applyProtection="1">
      <alignment/>
      <protection locked="0"/>
    </xf>
    <xf numFmtId="175" fontId="16" fillId="26" borderId="30" xfId="0" applyFont="1" applyFill="1" applyBorder="1" applyAlignment="1" applyProtection="1">
      <alignment/>
      <protection locked="0"/>
    </xf>
    <xf numFmtId="175" fontId="16" fillId="26" borderId="31" xfId="0" applyFont="1" applyFill="1" applyBorder="1" applyAlignment="1" applyProtection="1">
      <alignment/>
      <protection locked="0"/>
    </xf>
    <xf numFmtId="175" fontId="16" fillId="26" borderId="10" xfId="0" applyFont="1" applyFill="1" applyBorder="1" applyAlignment="1" applyProtection="1">
      <alignment/>
      <protection locked="0"/>
    </xf>
    <xf numFmtId="175" fontId="1" fillId="24" borderId="17" xfId="0" applyFont="1" applyFill="1" applyBorder="1" applyAlignment="1">
      <alignment horizontal="right"/>
    </xf>
    <xf numFmtId="175" fontId="1" fillId="24" borderId="0" xfId="0" applyFont="1" applyFill="1" applyBorder="1" applyAlignment="1">
      <alignment horizontal="right"/>
    </xf>
    <xf numFmtId="175" fontId="18" fillId="24" borderId="0" xfId="0" applyFont="1" applyFill="1" applyAlignment="1">
      <alignment/>
    </xf>
    <xf numFmtId="175" fontId="8" fillId="24" borderId="14" xfId="0" applyFont="1" applyFill="1" applyBorder="1" applyAlignment="1">
      <alignment/>
    </xf>
    <xf numFmtId="175" fontId="16" fillId="26" borderId="36" xfId="0" applyFont="1" applyFill="1" applyBorder="1" applyAlignment="1">
      <alignment horizontal="center"/>
    </xf>
    <xf numFmtId="175" fontId="16" fillId="26" borderId="32" xfId="0" applyNumberFormat="1" applyFont="1" applyFill="1" applyBorder="1" applyAlignment="1">
      <alignment/>
    </xf>
    <xf numFmtId="177" fontId="16" fillId="26" borderId="32" xfId="0" applyNumberFormat="1" applyFont="1" applyFill="1" applyBorder="1" applyAlignment="1">
      <alignment/>
    </xf>
    <xf numFmtId="175" fontId="16" fillId="26" borderId="37" xfId="0" applyFont="1" applyFill="1" applyBorder="1" applyAlignment="1">
      <alignment horizontal="center"/>
    </xf>
    <xf numFmtId="177" fontId="16" fillId="26" borderId="31" xfId="0" applyNumberFormat="1" applyFont="1" applyFill="1" applyBorder="1" applyAlignment="1">
      <alignment/>
    </xf>
    <xf numFmtId="175" fontId="1" fillId="24" borderId="10" xfId="0" applyFont="1" applyFill="1" applyBorder="1" applyAlignment="1">
      <alignment horizontal="center"/>
    </xf>
    <xf numFmtId="175" fontId="1" fillId="24" borderId="10" xfId="0" applyFont="1" applyFill="1" applyBorder="1" applyAlignment="1">
      <alignment horizontal="right"/>
    </xf>
    <xf numFmtId="14" fontId="1" fillId="24" borderId="10" xfId="0" applyNumberFormat="1" applyFont="1" applyFill="1" applyBorder="1" applyAlignment="1">
      <alignment horizontal="right"/>
    </xf>
    <xf numFmtId="175" fontId="1" fillId="24" borderId="23" xfId="0" applyFont="1" applyFill="1" applyBorder="1" applyAlignment="1">
      <alignment horizontal="right"/>
    </xf>
    <xf numFmtId="175" fontId="17" fillId="26" borderId="32" xfId="0" applyFont="1" applyFill="1" applyBorder="1" applyAlignment="1">
      <alignment/>
    </xf>
    <xf numFmtId="175" fontId="17" fillId="26" borderId="36" xfId="0" applyFont="1" applyFill="1" applyBorder="1" applyAlignment="1">
      <alignment horizontal="center"/>
    </xf>
    <xf numFmtId="4" fontId="17" fillId="26" borderId="32" xfId="0" applyNumberFormat="1" applyFont="1" applyFill="1" applyBorder="1" applyAlignment="1">
      <alignment/>
    </xf>
    <xf numFmtId="175" fontId="17" fillId="26" borderId="31" xfId="0" applyFont="1" applyFill="1" applyBorder="1" applyAlignment="1">
      <alignment/>
    </xf>
    <xf numFmtId="175" fontId="17" fillId="26" borderId="37" xfId="0" applyFont="1" applyFill="1" applyBorder="1" applyAlignment="1">
      <alignment horizontal="center"/>
    </xf>
    <xf numFmtId="177" fontId="17" fillId="26" borderId="31" xfId="0" applyNumberFormat="1" applyFont="1" applyFill="1" applyBorder="1" applyAlignment="1">
      <alignment/>
    </xf>
    <xf numFmtId="175" fontId="17" fillId="26" borderId="38" xfId="0" applyFont="1" applyFill="1" applyBorder="1" applyAlignment="1">
      <alignment/>
    </xf>
    <xf numFmtId="175" fontId="17" fillId="26" borderId="39" xfId="0" applyFont="1" applyFill="1" applyBorder="1" applyAlignment="1">
      <alignment horizontal="center"/>
    </xf>
    <xf numFmtId="4" fontId="17" fillId="26" borderId="38" xfId="0" applyNumberFormat="1" applyFont="1" applyFill="1" applyBorder="1" applyAlignment="1">
      <alignment/>
    </xf>
    <xf numFmtId="175" fontId="16" fillId="26" borderId="38" xfId="0" applyFont="1" applyFill="1" applyBorder="1" applyAlignment="1">
      <alignment/>
    </xf>
    <xf numFmtId="175" fontId="16" fillId="26" borderId="32" xfId="0" applyFont="1" applyFill="1" applyBorder="1" applyAlignment="1">
      <alignment/>
    </xf>
    <xf numFmtId="175" fontId="16" fillId="26" borderId="31" xfId="0" applyFont="1" applyFill="1" applyBorder="1" applyAlignment="1">
      <alignment/>
    </xf>
    <xf numFmtId="175" fontId="19" fillId="25" borderId="0" xfId="0" applyFont="1" applyFill="1" applyAlignment="1">
      <alignment/>
    </xf>
    <xf numFmtId="175" fontId="16" fillId="26" borderId="31" xfId="0" applyNumberFormat="1" applyFont="1" applyFill="1" applyBorder="1" applyAlignment="1">
      <alignment/>
    </xf>
    <xf numFmtId="175" fontId="20" fillId="24" borderId="0" xfId="0" applyFont="1" applyFill="1" applyAlignment="1">
      <alignment/>
    </xf>
    <xf numFmtId="175" fontId="1" fillId="24" borderId="25" xfId="0" applyFont="1" applyFill="1" applyBorder="1" applyAlignment="1">
      <alignment/>
    </xf>
    <xf numFmtId="177" fontId="16" fillId="26" borderId="40" xfId="0" applyNumberFormat="1" applyFont="1" applyFill="1" applyBorder="1" applyAlignment="1" applyProtection="1">
      <alignment/>
      <protection locked="0"/>
    </xf>
    <xf numFmtId="177" fontId="16" fillId="26" borderId="41" xfId="0" applyNumberFormat="1" applyFont="1" applyFill="1" applyBorder="1" applyAlignment="1" applyProtection="1">
      <alignment/>
      <protection locked="0"/>
    </xf>
    <xf numFmtId="175" fontId="16" fillId="26" borderId="41" xfId="0" applyFont="1" applyFill="1" applyBorder="1" applyAlignment="1">
      <alignment/>
    </xf>
    <xf numFmtId="175" fontId="16" fillId="26" borderId="42" xfId="0" applyFont="1" applyFill="1" applyBorder="1" applyAlignment="1">
      <alignment/>
    </xf>
    <xf numFmtId="177" fontId="7" fillId="26" borderId="32" xfId="0" applyNumberFormat="1" applyFont="1" applyFill="1" applyBorder="1" applyAlignment="1">
      <alignment/>
    </xf>
    <xf numFmtId="175" fontId="16" fillId="22" borderId="10" xfId="0" applyFont="1" applyFill="1" applyBorder="1" applyAlignment="1">
      <alignment/>
    </xf>
    <xf numFmtId="175" fontId="16" fillId="22" borderId="38" xfId="0" applyFont="1" applyFill="1" applyBorder="1" applyAlignment="1" applyProtection="1">
      <alignment horizontal="left"/>
      <protection locked="0"/>
    </xf>
    <xf numFmtId="175" fontId="16" fillId="22" borderId="38" xfId="0" applyFont="1" applyFill="1" applyBorder="1" applyAlignment="1">
      <alignment/>
    </xf>
    <xf numFmtId="175" fontId="1" fillId="0" borderId="10" xfId="0" applyFont="1" applyBorder="1" applyAlignment="1">
      <alignment/>
    </xf>
    <xf numFmtId="175" fontId="1" fillId="24" borderId="19" xfId="0" applyFont="1" applyFill="1" applyBorder="1" applyAlignment="1">
      <alignment horizontal="center" wrapText="1"/>
    </xf>
    <xf numFmtId="175" fontId="1" fillId="24" borderId="20" xfId="0" applyFont="1" applyFill="1" applyBorder="1" applyAlignment="1">
      <alignment horizontal="center" wrapText="1"/>
    </xf>
    <xf numFmtId="175" fontId="1" fillId="24" borderId="21" xfId="0" applyFont="1" applyFill="1" applyBorder="1" applyAlignment="1">
      <alignment horizontal="center" wrapText="1"/>
    </xf>
    <xf numFmtId="175" fontId="0" fillId="24" borderId="19" xfId="0" applyFont="1" applyFill="1" applyBorder="1" applyAlignment="1">
      <alignment horizontal="center" wrapText="1"/>
    </xf>
    <xf numFmtId="175" fontId="16" fillId="22" borderId="28" xfId="0" applyFont="1" applyFill="1" applyBorder="1" applyAlignment="1" applyProtection="1">
      <alignment vertical="top"/>
      <protection locked="0"/>
    </xf>
    <xf numFmtId="175" fontId="16" fillId="22" borderId="32" xfId="0" applyFont="1" applyFill="1" applyBorder="1" applyAlignment="1" applyProtection="1">
      <alignment vertical="top"/>
      <protection locked="0"/>
    </xf>
    <xf numFmtId="175" fontId="16" fillId="22" borderId="31" xfId="0" applyFont="1" applyFill="1" applyBorder="1" applyAlignment="1" applyProtection="1">
      <alignment vertical="top"/>
      <protection locked="0"/>
    </xf>
    <xf numFmtId="175" fontId="0" fillId="24" borderId="11" xfId="0" applyFill="1" applyBorder="1" applyAlignment="1" applyProtection="1">
      <alignment/>
      <protection locked="0"/>
    </xf>
    <xf numFmtId="175" fontId="0" fillId="24" borderId="0" xfId="0" applyFill="1" applyBorder="1" applyAlignment="1" applyProtection="1">
      <alignment/>
      <protection locked="0"/>
    </xf>
    <xf numFmtId="175" fontId="1" fillId="24" borderId="43" xfId="0" applyFont="1" applyFill="1" applyBorder="1" applyAlignment="1">
      <alignment/>
    </xf>
    <xf numFmtId="175" fontId="16" fillId="26" borderId="44" xfId="0" applyFont="1" applyFill="1" applyBorder="1" applyAlignment="1" applyProtection="1">
      <alignment/>
      <protection locked="0"/>
    </xf>
    <xf numFmtId="175" fontId="16" fillId="26" borderId="45" xfId="0" applyFont="1" applyFill="1" applyBorder="1" applyAlignment="1" applyProtection="1">
      <alignment/>
      <protection locked="0"/>
    </xf>
    <xf numFmtId="175" fontId="0" fillId="24" borderId="46" xfId="0" applyFill="1" applyBorder="1" applyAlignment="1">
      <alignment/>
    </xf>
    <xf numFmtId="175" fontId="0" fillId="24" borderId="47" xfId="0" applyFill="1" applyBorder="1" applyAlignment="1">
      <alignment/>
    </xf>
    <xf numFmtId="175" fontId="16" fillId="26" borderId="48" xfId="0" applyFont="1" applyFill="1" applyBorder="1" applyAlignment="1" applyProtection="1">
      <alignment/>
      <protection locked="0"/>
    </xf>
    <xf numFmtId="175" fontId="16" fillId="26" borderId="49" xfId="0" applyFont="1" applyFill="1" applyBorder="1" applyAlignment="1" applyProtection="1">
      <alignment/>
      <protection locked="0"/>
    </xf>
    <xf numFmtId="175" fontId="0" fillId="0" borderId="32" xfId="0" applyFont="1" applyFill="1" applyBorder="1" applyAlignment="1" applyProtection="1">
      <alignment/>
      <protection locked="0"/>
    </xf>
    <xf numFmtId="175" fontId="0" fillId="0" borderId="34" xfId="0" applyFont="1" applyFill="1" applyBorder="1" applyAlignment="1" applyProtection="1">
      <alignment/>
      <protection locked="0"/>
    </xf>
    <xf numFmtId="49" fontId="16" fillId="22" borderId="10" xfId="0" applyNumberFormat="1" applyFont="1" applyFill="1" applyBorder="1" applyAlignment="1" applyProtection="1">
      <alignment horizontal="right" vertical="top" wrapText="1"/>
      <protection locked="0"/>
    </xf>
    <xf numFmtId="175" fontId="0" fillId="24" borderId="10" xfId="0" applyFill="1" applyBorder="1" applyAlignment="1">
      <alignment vertical="top" wrapText="1"/>
    </xf>
    <xf numFmtId="175" fontId="1" fillId="0" borderId="28" xfId="0" applyFont="1" applyFill="1" applyBorder="1" applyAlignment="1" applyProtection="1">
      <alignment/>
      <protection locked="0"/>
    </xf>
    <xf numFmtId="175" fontId="1" fillId="0" borderId="32" xfId="0" applyFont="1" applyFill="1" applyBorder="1" applyAlignment="1" applyProtection="1">
      <alignment/>
      <protection locked="0"/>
    </xf>
    <xf numFmtId="175" fontId="1" fillId="0" borderId="31" xfId="0" applyFont="1" applyFill="1" applyBorder="1" applyAlignment="1" applyProtection="1">
      <alignment/>
      <protection locked="0"/>
    </xf>
    <xf numFmtId="175" fontId="1" fillId="0" borderId="10" xfId="0" applyFont="1" applyFill="1" applyBorder="1" applyAlignment="1" applyProtection="1">
      <alignment/>
      <protection locked="0"/>
    </xf>
    <xf numFmtId="175" fontId="1" fillId="0" borderId="30" xfId="0" applyFont="1" applyFill="1" applyBorder="1" applyAlignment="1" applyProtection="1">
      <alignment/>
      <protection locked="0"/>
    </xf>
    <xf numFmtId="175" fontId="1" fillId="24" borderId="19" xfId="0" applyFont="1" applyFill="1" applyBorder="1" applyAlignment="1">
      <alignment/>
    </xf>
    <xf numFmtId="175" fontId="1" fillId="24" borderId="20" xfId="0" applyFont="1" applyFill="1" applyBorder="1" applyAlignment="1">
      <alignment/>
    </xf>
    <xf numFmtId="175" fontId="1" fillId="24" borderId="12" xfId="0" applyFont="1" applyFill="1" applyBorder="1" applyAlignment="1">
      <alignment/>
    </xf>
    <xf numFmtId="175" fontId="1" fillId="24" borderId="21" xfId="0" applyFont="1" applyFill="1" applyBorder="1" applyAlignment="1">
      <alignment horizontal="center"/>
    </xf>
    <xf numFmtId="175" fontId="1" fillId="0" borderId="21" xfId="0" applyFont="1" applyFill="1" applyBorder="1" applyAlignment="1" applyProtection="1">
      <alignment/>
      <protection locked="0"/>
    </xf>
    <xf numFmtId="175" fontId="1" fillId="0" borderId="21" xfId="0" applyFont="1" applyFill="1" applyBorder="1" applyAlignment="1" applyProtection="1">
      <alignment vertical="top"/>
      <protection locked="0"/>
    </xf>
    <xf numFmtId="175" fontId="0" fillId="0" borderId="10" xfId="0" applyFont="1" applyFill="1" applyBorder="1" applyAlignment="1" applyProtection="1">
      <alignment/>
      <protection locked="0"/>
    </xf>
    <xf numFmtId="175" fontId="16" fillId="22" borderId="28" xfId="0" applyFont="1" applyFill="1" applyBorder="1" applyAlignment="1">
      <alignment horizontal="left" vertical="top" wrapText="1"/>
    </xf>
    <xf numFmtId="175" fontId="16" fillId="22" borderId="32" xfId="0" applyFont="1" applyFill="1" applyBorder="1" applyAlignment="1">
      <alignment horizontal="left" vertical="top" wrapText="1"/>
    </xf>
    <xf numFmtId="175" fontId="16" fillId="22" borderId="31" xfId="0" applyFont="1" applyFill="1" applyBorder="1" applyAlignment="1">
      <alignment horizontal="left" vertical="top" wrapText="1"/>
    </xf>
    <xf numFmtId="175" fontId="16" fillId="22" borderId="28" xfId="0" applyFont="1" applyFill="1" applyBorder="1" applyAlignment="1">
      <alignment horizontal="center"/>
    </xf>
    <xf numFmtId="175" fontId="16" fillId="22" borderId="32" xfId="0" applyFont="1" applyFill="1" applyBorder="1" applyAlignment="1">
      <alignment horizontal="center"/>
    </xf>
    <xf numFmtId="175" fontId="16" fillId="22" borderId="31" xfId="0" applyFont="1" applyFill="1" applyBorder="1" applyAlignment="1">
      <alignment horizontal="center"/>
    </xf>
    <xf numFmtId="175" fontId="1" fillId="0" borderId="50" xfId="0" applyFont="1" applyBorder="1" applyAlignment="1">
      <alignment/>
    </xf>
    <xf numFmtId="175" fontId="1" fillId="0" borderId="51" xfId="0" applyFont="1" applyBorder="1" applyAlignment="1">
      <alignment/>
    </xf>
    <xf numFmtId="175" fontId="1" fillId="0" borderId="52" xfId="0" applyFont="1" applyBorder="1" applyAlignment="1">
      <alignment/>
    </xf>
    <xf numFmtId="175" fontId="1" fillId="0" borderId="45" xfId="0" applyFont="1" applyBorder="1" applyAlignment="1">
      <alignment/>
    </xf>
    <xf numFmtId="175" fontId="16" fillId="22" borderId="31" xfId="0" applyFont="1" applyFill="1" applyBorder="1" applyAlignment="1" applyProtection="1">
      <alignment vertical="top" wrapText="1"/>
      <protection locked="0"/>
    </xf>
    <xf numFmtId="175" fontId="16" fillId="22" borderId="31" xfId="0" applyFont="1" applyFill="1" applyBorder="1" applyAlignment="1" applyProtection="1">
      <alignment wrapText="1"/>
      <protection locked="0"/>
    </xf>
    <xf numFmtId="176" fontId="16" fillId="26" borderId="41" xfId="0" applyNumberFormat="1" applyFont="1" applyFill="1" applyBorder="1" applyAlignment="1">
      <alignment/>
    </xf>
    <xf numFmtId="175" fontId="17" fillId="26" borderId="19" xfId="0" applyFont="1" applyFill="1" applyBorder="1" applyAlignment="1" applyProtection="1">
      <alignment/>
      <protection locked="0"/>
    </xf>
    <xf numFmtId="175" fontId="16" fillId="26" borderId="19" xfId="0" applyFont="1" applyFill="1" applyBorder="1" applyAlignment="1" applyProtection="1">
      <alignment/>
      <protection locked="0"/>
    </xf>
    <xf numFmtId="175" fontId="16" fillId="26" borderId="38" xfId="0" applyFont="1" applyFill="1" applyBorder="1" applyAlignment="1">
      <alignment/>
    </xf>
    <xf numFmtId="175" fontId="16" fillId="26" borderId="31" xfId="0" applyFont="1" applyFill="1" applyBorder="1" applyAlignment="1" applyProtection="1">
      <alignment/>
      <protection/>
    </xf>
    <xf numFmtId="175" fontId="1" fillId="24" borderId="10" xfId="0" applyFont="1" applyFill="1" applyBorder="1" applyAlignment="1">
      <alignment horizontal="left"/>
    </xf>
    <xf numFmtId="175" fontId="16" fillId="22" borderId="27" xfId="0" applyFont="1" applyFill="1" applyBorder="1" applyAlignment="1">
      <alignment horizontal="left" vertical="top" wrapText="1"/>
    </xf>
    <xf numFmtId="175" fontId="16" fillId="22" borderId="33" xfId="0" applyFont="1" applyFill="1" applyBorder="1" applyAlignment="1">
      <alignment horizontal="left" vertical="top" wrapText="1"/>
    </xf>
    <xf numFmtId="175" fontId="16" fillId="22" borderId="53" xfId="0" applyFont="1" applyFill="1" applyBorder="1" applyAlignment="1">
      <alignment horizontal="left" vertical="top" wrapText="1"/>
    </xf>
    <xf numFmtId="175" fontId="16" fillId="22" borderId="36" xfId="0" applyFont="1" applyFill="1" applyBorder="1" applyAlignment="1">
      <alignment horizontal="left" vertical="top" wrapText="1"/>
    </xf>
    <xf numFmtId="175" fontId="16" fillId="22" borderId="34" xfId="0" applyFont="1" applyFill="1" applyBorder="1" applyAlignment="1">
      <alignment horizontal="left" vertical="top" wrapText="1"/>
    </xf>
    <xf numFmtId="175" fontId="16" fillId="22" borderId="54" xfId="0" applyFont="1" applyFill="1" applyBorder="1" applyAlignment="1">
      <alignment horizontal="left" vertical="top" wrapText="1"/>
    </xf>
    <xf numFmtId="175" fontId="16" fillId="22" borderId="37" xfId="0" applyFont="1" applyFill="1" applyBorder="1" applyAlignment="1">
      <alignment horizontal="left" vertical="top" wrapText="1"/>
    </xf>
    <xf numFmtId="175" fontId="16" fillId="22" borderId="35" xfId="0" applyFont="1" applyFill="1" applyBorder="1" applyAlignment="1">
      <alignment horizontal="left" vertical="top" wrapText="1"/>
    </xf>
    <xf numFmtId="175" fontId="16" fillId="22" borderId="55" xfId="0" applyFont="1" applyFill="1" applyBorder="1" applyAlignment="1">
      <alignment horizontal="left" vertical="top" wrapText="1"/>
    </xf>
    <xf numFmtId="175" fontId="16" fillId="22" borderId="38" xfId="0" applyFont="1" applyFill="1" applyBorder="1" applyAlignment="1" applyProtection="1">
      <alignment/>
      <protection locked="0"/>
    </xf>
    <xf numFmtId="175" fontId="16" fillId="22" borderId="56" xfId="0" applyFont="1" applyFill="1" applyBorder="1" applyAlignment="1" applyProtection="1">
      <alignment/>
      <protection locked="0"/>
    </xf>
    <xf numFmtId="175" fontId="0" fillId="24" borderId="15" xfId="0" applyFont="1" applyFill="1" applyBorder="1" applyAlignment="1" applyProtection="1">
      <alignment/>
      <protection locked="0"/>
    </xf>
    <xf numFmtId="175" fontId="0" fillId="22" borderId="28" xfId="0" applyFont="1" applyFill="1" applyBorder="1" applyAlignment="1">
      <alignment/>
    </xf>
    <xf numFmtId="175" fontId="1" fillId="0" borderId="31" xfId="0" applyFont="1" applyFill="1" applyBorder="1" applyAlignment="1">
      <alignment/>
    </xf>
    <xf numFmtId="175" fontId="1" fillId="24" borderId="0" xfId="0" applyFont="1" applyFill="1" applyBorder="1" applyAlignment="1" applyProtection="1">
      <alignment/>
      <protection/>
    </xf>
    <xf numFmtId="175" fontId="1" fillId="24" borderId="15" xfId="0" applyFont="1" applyFill="1" applyBorder="1" applyAlignment="1">
      <alignment/>
    </xf>
    <xf numFmtId="175" fontId="0" fillId="24" borderId="24" xfId="0" applyFill="1" applyBorder="1" applyAlignment="1">
      <alignment/>
    </xf>
    <xf numFmtId="175" fontId="16" fillId="22" borderId="57" xfId="0" applyFont="1" applyFill="1" applyBorder="1" applyAlignment="1" applyProtection="1">
      <alignment/>
      <protection locked="0"/>
    </xf>
    <xf numFmtId="175" fontId="16" fillId="0" borderId="0" xfId="0" applyFont="1" applyFill="1" applyBorder="1" applyAlignment="1">
      <alignment/>
    </xf>
    <xf numFmtId="175" fontId="0" fillId="0" borderId="0" xfId="0" applyFont="1" applyFill="1" applyBorder="1" applyAlignment="1" applyProtection="1">
      <alignment/>
      <protection locked="0"/>
    </xf>
    <xf numFmtId="175" fontId="0" fillId="24" borderId="10" xfId="0" applyFill="1" applyBorder="1" applyAlignment="1">
      <alignment horizontal="left" wrapText="1"/>
    </xf>
    <xf numFmtId="175" fontId="0" fillId="24" borderId="10" xfId="0" applyFill="1" applyBorder="1" applyAlignment="1">
      <alignment/>
    </xf>
    <xf numFmtId="175" fontId="3" fillId="24" borderId="0" xfId="0" applyFont="1" applyFill="1" applyAlignment="1">
      <alignment/>
    </xf>
    <xf numFmtId="175" fontId="0" fillId="0" borderId="23" xfId="0" applyFill="1" applyBorder="1" applyAlignment="1">
      <alignment/>
    </xf>
    <xf numFmtId="175" fontId="16" fillId="22" borderId="27" xfId="0" applyFont="1" applyFill="1" applyBorder="1" applyAlignment="1">
      <alignment/>
    </xf>
    <xf numFmtId="175" fontId="16" fillId="26" borderId="53" xfId="0" applyFont="1" applyFill="1" applyBorder="1" applyAlignment="1">
      <alignment/>
    </xf>
    <xf numFmtId="175" fontId="0" fillId="24" borderId="19" xfId="0" applyFill="1" applyBorder="1" applyAlignment="1">
      <alignment horizontal="center" wrapText="1"/>
    </xf>
    <xf numFmtId="175" fontId="0" fillId="24" borderId="20" xfId="0" applyFill="1" applyBorder="1" applyAlignment="1">
      <alignment horizontal="center" wrapText="1"/>
    </xf>
    <xf numFmtId="175" fontId="0" fillId="24" borderId="21" xfId="0" applyFill="1" applyBorder="1" applyAlignment="1">
      <alignment horizontal="center" wrapText="1"/>
    </xf>
    <xf numFmtId="175" fontId="16" fillId="22" borderId="36" xfId="0" applyFont="1" applyFill="1" applyBorder="1" applyAlignment="1">
      <alignment horizontal="left" vertical="top" wrapText="1"/>
    </xf>
    <xf numFmtId="175" fontId="16" fillId="22" borderId="34" xfId="0" applyFont="1" applyFill="1" applyBorder="1" applyAlignment="1">
      <alignment horizontal="left" vertical="top" wrapText="1"/>
    </xf>
    <xf numFmtId="175" fontId="16" fillId="22" borderId="54" xfId="0" applyFont="1" applyFill="1" applyBorder="1" applyAlignment="1">
      <alignment horizontal="left" vertical="top" wrapText="1"/>
    </xf>
    <xf numFmtId="175" fontId="3" fillId="24" borderId="0" xfId="0" applyFont="1" applyFill="1" applyBorder="1" applyAlignment="1" applyProtection="1">
      <alignment horizontal="center"/>
      <protection locked="0"/>
    </xf>
    <xf numFmtId="175" fontId="1" fillId="24" borderId="10" xfId="0" applyFont="1" applyFill="1" applyBorder="1" applyAlignment="1">
      <alignment horizontal="left"/>
    </xf>
    <xf numFmtId="175" fontId="16" fillId="22" borderId="27" xfId="0" applyFont="1" applyFill="1" applyBorder="1" applyAlignment="1">
      <alignment horizontal="left" vertical="top" wrapText="1"/>
    </xf>
    <xf numFmtId="175" fontId="16" fillId="22" borderId="33" xfId="0" applyFont="1" applyFill="1" applyBorder="1" applyAlignment="1">
      <alignment horizontal="left" vertical="top" wrapText="1"/>
    </xf>
    <xf numFmtId="175" fontId="16" fillId="22" borderId="53" xfId="0" applyFont="1" applyFill="1" applyBorder="1" applyAlignment="1">
      <alignment horizontal="left" vertical="top" wrapText="1"/>
    </xf>
    <xf numFmtId="175" fontId="16" fillId="22" borderId="37" xfId="0" applyFont="1" applyFill="1" applyBorder="1" applyAlignment="1">
      <alignment horizontal="left" vertical="top" wrapText="1"/>
    </xf>
    <xf numFmtId="175" fontId="16" fillId="22" borderId="35" xfId="0" applyFont="1" applyFill="1" applyBorder="1" applyAlignment="1">
      <alignment horizontal="left" vertical="top" wrapText="1"/>
    </xf>
    <xf numFmtId="175" fontId="16" fillId="22" borderId="55" xfId="0" applyFont="1" applyFill="1" applyBorder="1" applyAlignment="1">
      <alignment horizontal="left" vertical="top" wrapText="1"/>
    </xf>
    <xf numFmtId="175" fontId="0" fillId="24" borderId="19" xfId="0" applyFill="1" applyBorder="1" applyAlignment="1">
      <alignment vertical="top" wrapText="1"/>
    </xf>
    <xf numFmtId="175" fontId="0" fillId="0" borderId="21" xfId="0" applyBorder="1" applyAlignment="1">
      <alignment/>
    </xf>
    <xf numFmtId="175" fontId="0" fillId="24" borderId="20" xfId="0" applyFill="1" applyBorder="1" applyAlignment="1">
      <alignment vertical="top" wrapText="1"/>
    </xf>
    <xf numFmtId="175" fontId="1" fillId="24" borderId="22" xfId="0" applyFont="1" applyFill="1" applyBorder="1" applyAlignment="1">
      <alignment horizontal="center"/>
    </xf>
    <xf numFmtId="175" fontId="1" fillId="24" borderId="2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185</xdr:col>
      <xdr:colOff>447675</xdr:colOff>
      <xdr:row>28</xdr:row>
      <xdr:rowOff>19050</xdr:rowOff>
    </xdr:from>
    <xdr:ext cx="4486275" cy="285750"/>
    <xdr:sp>
      <xdr:nvSpPr>
        <xdr:cNvPr id="1" name="Text Box 6"/>
        <xdr:cNvSpPr txBox="1">
          <a:spLocks noChangeArrowheads="1"/>
        </xdr:cNvSpPr>
      </xdr:nvSpPr>
      <xdr:spPr>
        <a:xfrm>
          <a:off x="101317425" y="4295775"/>
          <a:ext cx="4486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GENERIC TEMPLATES - NOT FOR SUBMISSION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184</xdr:col>
      <xdr:colOff>352425</xdr:colOff>
      <xdr:row>30</xdr:row>
      <xdr:rowOff>0</xdr:rowOff>
    </xdr:from>
    <xdr:ext cx="4486275" cy="285750"/>
    <xdr:sp>
      <xdr:nvSpPr>
        <xdr:cNvPr id="1" name="Text Box 4"/>
        <xdr:cNvSpPr txBox="1">
          <a:spLocks noChangeArrowheads="1"/>
        </xdr:cNvSpPr>
      </xdr:nvSpPr>
      <xdr:spPr>
        <a:xfrm>
          <a:off x="102269925" y="4648200"/>
          <a:ext cx="4486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GENERIC TEMPLATES - NOT FOR SUBMISSION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185</xdr:col>
      <xdr:colOff>352425</xdr:colOff>
      <xdr:row>5</xdr:row>
      <xdr:rowOff>0</xdr:rowOff>
    </xdr:from>
    <xdr:ext cx="4486275" cy="285750"/>
    <xdr:sp>
      <xdr:nvSpPr>
        <xdr:cNvPr id="1" name="Text Box 3"/>
        <xdr:cNvSpPr txBox="1">
          <a:spLocks noChangeArrowheads="1"/>
        </xdr:cNvSpPr>
      </xdr:nvSpPr>
      <xdr:spPr>
        <a:xfrm>
          <a:off x="102984300" y="790575"/>
          <a:ext cx="4486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GENERIC TEMPLATES - NOT FOR SUBMISSION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183</xdr:col>
      <xdr:colOff>447675</xdr:colOff>
      <xdr:row>28</xdr:row>
      <xdr:rowOff>0</xdr:rowOff>
    </xdr:from>
    <xdr:ext cx="4486275" cy="285750"/>
    <xdr:sp>
      <xdr:nvSpPr>
        <xdr:cNvPr id="1" name="Text Box 1"/>
        <xdr:cNvSpPr txBox="1">
          <a:spLocks noChangeArrowheads="1"/>
        </xdr:cNvSpPr>
      </xdr:nvSpPr>
      <xdr:spPr>
        <a:xfrm>
          <a:off x="103479600" y="4076700"/>
          <a:ext cx="4486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GENERIC TEMPLATES - NOT FOR SUBMISSION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65526"/>
  <sheetViews>
    <sheetView showGridLines="0" zoomScalePageLayoutView="0" workbookViewId="0" topLeftCell="A1">
      <pane ySplit="4" topLeftCell="BM5" activePane="bottomLeft" state="frozen"/>
      <selection pane="topLeft" activeCell="A10" sqref="A10:B36"/>
      <selection pane="bottomLeft" activeCell="C51" sqref="C51"/>
    </sheetView>
  </sheetViews>
  <sheetFormatPr defaultColWidth="9.33203125" defaultRowHeight="11.25"/>
  <cols>
    <col min="1" max="2" width="9.33203125" style="1" customWidth="1"/>
    <col min="3" max="3" width="44.5" style="1" bestFit="1" customWidth="1"/>
    <col min="4" max="16384" width="9.33203125" style="1" customWidth="1"/>
  </cols>
  <sheetData>
    <row r="1" spans="1:4" s="99" customFormat="1" ht="12.75" customHeight="1">
      <c r="A1" s="100" t="s">
        <v>189</v>
      </c>
      <c r="B1" s="98"/>
      <c r="C1" s="98"/>
      <c r="D1" s="98"/>
    </row>
    <row r="2" s="101" customFormat="1" ht="12.75" customHeight="1">
      <c r="A2" s="101" t="s">
        <v>291</v>
      </c>
    </row>
    <row r="3" spans="1:3" s="101" customFormat="1" ht="12.75" customHeight="1">
      <c r="A3" s="101" t="s">
        <v>190</v>
      </c>
      <c r="C3" s="102">
        <v>5</v>
      </c>
    </row>
    <row r="4" s="101" customFormat="1" ht="12.75" customHeight="1"/>
    <row r="5" ht="12.75" customHeight="1"/>
    <row r="6" ht="12.75" customHeight="1"/>
    <row r="7" spans="2:4" ht="12">
      <c r="B7" s="169" t="s">
        <v>212</v>
      </c>
      <c r="D7" s="69"/>
    </row>
    <row r="8" spans="3:5" ht="12.75" customHeight="1">
      <c r="C8" s="72" t="str">
        <f>ProfitAndLoss!A3</f>
        <v>1. Profit and loss</v>
      </c>
      <c r="E8" s="69"/>
    </row>
    <row r="9" spans="3:5" ht="12.75" customHeight="1">
      <c r="C9" s="72" t="str">
        <f>BalanceSheet!A3</f>
        <v>2. Balance sheet</v>
      </c>
      <c r="E9" s="69"/>
    </row>
    <row r="10" spans="3:5" ht="12.75" customHeight="1">
      <c r="C10" s="72" t="str">
        <f>CashFlow!A3</f>
        <v>3. Cash flow statement</v>
      </c>
      <c r="E10" s="69"/>
    </row>
    <row r="11" spans="3:5" ht="12.75" customHeight="1">
      <c r="C11" s="72" t="str">
        <f>Capex!A3</f>
        <v>4. Capital expenditure</v>
      </c>
      <c r="E11" s="69"/>
    </row>
    <row r="12" spans="3:5" ht="12.75" customHeight="1">
      <c r="C12" s="72" t="str">
        <f>CapexBreakdown!A3</f>
        <v>5. Capital expenditure breakdown</v>
      </c>
      <c r="E12" s="69"/>
    </row>
    <row r="13" spans="3:5" ht="12.75" customHeight="1">
      <c r="C13" s="72" t="str">
        <f>'Operating Costs'!A3</f>
        <v>6. Operating costs</v>
      </c>
      <c r="E13" s="69"/>
    </row>
    <row r="14" spans="3:5" ht="12.75" customHeight="1">
      <c r="C14" s="72" t="str">
        <f>+'Operating Costs Allocation'!A3</f>
        <v>7. Operating costs allocation</v>
      </c>
      <c r="E14" s="69"/>
    </row>
    <row r="15" spans="3:5" ht="12.75" customHeight="1">
      <c r="C15" s="72" t="str">
        <f>Revenue!A3</f>
        <v>8. Revenue</v>
      </c>
      <c r="E15" s="69"/>
    </row>
    <row r="16" ht="12.75" customHeight="1">
      <c r="C16" s="72" t="str">
        <f>+Contributions!A3</f>
        <v>9. Contributions</v>
      </c>
    </row>
    <row r="17" ht="12.75" customHeight="1">
      <c r="C17" s="72" t="str">
        <f>+Provisions!A3</f>
        <v>10. Provisions</v>
      </c>
    </row>
    <row r="18" spans="3:5" ht="12.75" customHeight="1">
      <c r="C18" s="72" t="str">
        <f>ThirdParty!A3</f>
        <v>11. Third party transactions (remains confidential)</v>
      </c>
      <c r="E18" s="69"/>
    </row>
    <row r="19" spans="3:5" ht="12.75" customHeight="1">
      <c r="C19" s="72" t="str">
        <f>RelatedParty!A3</f>
        <v>12. Related party transactions (remains confidential)</v>
      </c>
      <c r="E19" s="69"/>
    </row>
    <row r="20" spans="3:5" ht="11.25">
      <c r="C20" s="72" t="str">
        <f>UnbundledSegments!A3</f>
        <v>13. Unbundled segments</v>
      </c>
      <c r="E20" s="69"/>
    </row>
    <row r="21" spans="3:5" ht="11.25">
      <c r="C21" s="73" t="str">
        <f>'Non-prescribed'!A3</f>
        <v>14. Non-prescribed services (remains confidential)</v>
      </c>
      <c r="E21" s="69"/>
    </row>
    <row r="22" ht="11.25">
      <c r="C22" s="73" t="str">
        <f>+RollForward!A3</f>
        <v>15. Rolled-forward RAB</v>
      </c>
    </row>
    <row r="23" ht="11.25">
      <c r="D23" s="69"/>
    </row>
    <row r="65526" ht="11.25">
      <c r="D65526" s="1" t="e">
        <f>+MATCH(A2,CA_Bus,0)</f>
        <v>#N/A</v>
      </c>
    </row>
  </sheetData>
  <sheetProtection/>
  <hyperlinks>
    <hyperlink ref="C8" location="ProfitAndLoss!B8" tooltip="Go to Profit &amp; Loss" display="ProfitAndLoss!B8"/>
    <hyperlink ref="C9" location="BalanceSheet!B8" tooltip="Go to Balance Sheet" display="BalanceSheet!B8"/>
    <hyperlink ref="C10" location="CashFlow!B8" tooltip="Go to Cash Flow Statement" display="CashFlow!B8"/>
    <hyperlink ref="C11" location="Capex!B8" tooltip="Go to Additions" display="Capex!B8"/>
    <hyperlink ref="C12" location="CapexBreakdown!A1" tooltip="Go to Additions by Reason" display="CapexBreakdown!A1"/>
    <hyperlink ref="C13" location="'Operating Costs'!B8" tooltip="go to Operating Costs" display="'Operating Costs'!B8"/>
    <hyperlink ref="C15" location="Revenue!B8" tooltip="Go to Revenue" display="Revenue!B8"/>
    <hyperlink ref="C18" location="ThirdParty!B8" tooltip="go to Third Party Transactions" display="ThirdParty!B8"/>
    <hyperlink ref="C19" location="RelatedParty!B8" tooltip="Go to Related Party Transactions'" display="RelatedParty!B8"/>
    <hyperlink ref="C20" location="UnbundledSegments!A1" display="UnbundledSegments!A1"/>
    <hyperlink ref="C21" location="'Non-prescribed'!A1" display="'Non-prescribed'!A1"/>
    <hyperlink ref="C16" location="Contributions!B8" tooltip="Go to Revenue" display="Contributions!B8"/>
    <hyperlink ref="C17" location="Provisions!B8" tooltip="Go to Revenue" display="Provisions!B8"/>
    <hyperlink ref="C22" location="RollForward!B8" display="RollForward!B8"/>
    <hyperlink ref="C14" location="'Operating Costs Allocation'!B8" display="'Operating Costs Allocation'!B8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51"/>
  <sheetViews>
    <sheetView showGridLines="0" zoomScalePageLayoutView="0" workbookViewId="0" topLeftCell="A1">
      <pane ySplit="4" topLeftCell="BM5" activePane="bottomLeft" state="frozen"/>
      <selection pane="topLeft" activeCell="J32" sqref="J32"/>
      <selection pane="bottomLeft" activeCell="K33" sqref="K33"/>
    </sheetView>
  </sheetViews>
  <sheetFormatPr defaultColWidth="9.33203125" defaultRowHeight="11.25"/>
  <cols>
    <col min="1" max="1" width="5.16015625" style="6" customWidth="1"/>
    <col min="2" max="2" width="37.66015625" style="1" customWidth="1"/>
    <col min="3" max="5" width="12.33203125" style="1" customWidth="1"/>
    <col min="6" max="6" width="15.16015625" style="1" customWidth="1"/>
    <col min="7" max="7" width="12.33203125" style="1" customWidth="1"/>
    <col min="8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pans="1:2" s="97" customFormat="1" ht="12.75" customHeight="1">
      <c r="A3" s="104" t="s">
        <v>252</v>
      </c>
      <c r="B3" s="100"/>
    </row>
    <row r="4" s="97" customFormat="1" ht="12.75" customHeight="1">
      <c r="A4" s="105" t="s">
        <v>88</v>
      </c>
    </row>
    <row r="5" spans="10:13" ht="11.25">
      <c r="J5" s="6" t="s">
        <v>166</v>
      </c>
      <c r="K5" s="6" t="s">
        <v>167</v>
      </c>
      <c r="L5" s="6" t="s">
        <v>298</v>
      </c>
      <c r="M5" s="277" t="s">
        <v>102</v>
      </c>
    </row>
    <row r="6" spans="10:13" ht="11.25">
      <c r="J6" s="6" t="s">
        <v>168</v>
      </c>
      <c r="K6" s="6" t="s">
        <v>169</v>
      </c>
      <c r="L6" s="6" t="s">
        <v>299</v>
      </c>
      <c r="M6" s="277" t="s">
        <v>303</v>
      </c>
    </row>
    <row r="7" spans="7:11" ht="11.25">
      <c r="G7" s="12"/>
      <c r="K7" s="6" t="s">
        <v>295</v>
      </c>
    </row>
    <row r="8" spans="3:8" ht="45" customHeight="1">
      <c r="C8" s="281" t="s">
        <v>156</v>
      </c>
      <c r="D8" s="281" t="s">
        <v>157</v>
      </c>
      <c r="E8" s="281" t="s">
        <v>294</v>
      </c>
      <c r="F8" s="281" t="s">
        <v>297</v>
      </c>
      <c r="G8" s="28" t="s">
        <v>158</v>
      </c>
      <c r="H8" s="26"/>
    </row>
    <row r="9" spans="3:8" ht="11.25">
      <c r="C9" s="283"/>
      <c r="D9" s="283"/>
      <c r="E9" s="283"/>
      <c r="F9" s="283"/>
      <c r="G9" s="27" t="s">
        <v>96</v>
      </c>
      <c r="H9" s="26"/>
    </row>
    <row r="10" spans="2:8" ht="11.25">
      <c r="B10" s="140" t="s">
        <v>181</v>
      </c>
      <c r="H10" s="12"/>
    </row>
    <row r="11" spans="2:8" ht="11.25">
      <c r="B11" s="151"/>
      <c r="C11" s="107"/>
      <c r="D11" s="107"/>
      <c r="E11" s="107"/>
      <c r="F11" s="107"/>
      <c r="G11" s="107"/>
      <c r="H11" s="12"/>
    </row>
    <row r="12" spans="2:8" ht="11.25">
      <c r="B12" s="152"/>
      <c r="C12" s="112"/>
      <c r="D12" s="112"/>
      <c r="E12" s="112"/>
      <c r="F12" s="112"/>
      <c r="G12" s="112"/>
      <c r="H12" s="12"/>
    </row>
    <row r="13" spans="2:8" ht="11.25">
      <c r="B13" s="152"/>
      <c r="C13" s="112"/>
      <c r="D13" s="112"/>
      <c r="E13" s="112"/>
      <c r="F13" s="112"/>
      <c r="G13" s="112"/>
      <c r="H13" s="12"/>
    </row>
    <row r="14" spans="2:8" ht="11.25">
      <c r="B14" s="152"/>
      <c r="C14" s="112"/>
      <c r="D14" s="112"/>
      <c r="E14" s="112"/>
      <c r="F14" s="112"/>
      <c r="G14" s="112"/>
      <c r="H14" s="12"/>
    </row>
    <row r="15" spans="2:9" ht="11.25">
      <c r="B15" s="152"/>
      <c r="C15" s="112"/>
      <c r="D15" s="112"/>
      <c r="E15" s="112"/>
      <c r="F15" s="112"/>
      <c r="G15" s="112"/>
      <c r="H15" s="31"/>
      <c r="I15" s="31"/>
    </row>
    <row r="16" spans="2:9" ht="11.25">
      <c r="B16" s="152"/>
      <c r="C16" s="112"/>
      <c r="D16" s="112"/>
      <c r="E16" s="112"/>
      <c r="F16" s="112"/>
      <c r="G16" s="112"/>
      <c r="H16" s="31"/>
      <c r="I16" s="31"/>
    </row>
    <row r="17" spans="2:9" ht="11.25">
      <c r="B17" s="152"/>
      <c r="C17" s="112"/>
      <c r="D17" s="112"/>
      <c r="E17" s="112"/>
      <c r="F17" s="112"/>
      <c r="G17" s="112"/>
      <c r="H17" s="31"/>
      <c r="I17" s="31"/>
    </row>
    <row r="18" spans="2:9" ht="11.25">
      <c r="B18" s="152"/>
      <c r="C18" s="112"/>
      <c r="D18" s="112"/>
      <c r="E18" s="112"/>
      <c r="F18" s="112"/>
      <c r="G18" s="112"/>
      <c r="H18" s="31"/>
      <c r="I18" s="31"/>
    </row>
    <row r="19" spans="2:9" ht="11.25">
      <c r="B19" s="153"/>
      <c r="C19" s="112"/>
      <c r="D19" s="112"/>
      <c r="E19" s="112"/>
      <c r="F19" s="112"/>
      <c r="G19" s="112"/>
      <c r="H19" s="31"/>
      <c r="I19" s="31"/>
    </row>
    <row r="20" spans="2:9" ht="11.25">
      <c r="B20" s="153"/>
      <c r="C20" s="112"/>
      <c r="D20" s="112"/>
      <c r="E20" s="112"/>
      <c r="F20" s="112"/>
      <c r="G20" s="112"/>
      <c r="H20" s="31"/>
      <c r="I20" s="31"/>
    </row>
    <row r="21" spans="2:9" ht="11.25">
      <c r="B21" s="153"/>
      <c r="C21" s="112"/>
      <c r="D21" s="112"/>
      <c r="E21" s="112"/>
      <c r="F21" s="112"/>
      <c r="G21" s="112"/>
      <c r="H21" s="31"/>
      <c r="I21" s="31"/>
    </row>
    <row r="22" spans="2:9" ht="11.25">
      <c r="B22" s="153"/>
      <c r="C22" s="112"/>
      <c r="D22" s="112"/>
      <c r="E22" s="112"/>
      <c r="F22" s="112"/>
      <c r="G22" s="112"/>
      <c r="H22" s="31"/>
      <c r="I22" s="31"/>
    </row>
    <row r="23" spans="2:9" ht="11.25" customHeight="1">
      <c r="B23" s="153"/>
      <c r="C23" s="112"/>
      <c r="D23" s="112"/>
      <c r="E23" s="112"/>
      <c r="F23" s="112"/>
      <c r="G23" s="112"/>
      <c r="H23" s="30"/>
      <c r="I23" s="30"/>
    </row>
    <row r="24" spans="2:9" ht="11.25">
      <c r="B24" s="153"/>
      <c r="C24" s="112"/>
      <c r="D24" s="112"/>
      <c r="E24" s="112"/>
      <c r="F24" s="112"/>
      <c r="G24" s="112"/>
      <c r="H24" s="30"/>
      <c r="I24" s="30"/>
    </row>
    <row r="25" spans="2:9" ht="11.25">
      <c r="B25" s="153"/>
      <c r="C25" s="112"/>
      <c r="D25" s="112"/>
      <c r="E25" s="112"/>
      <c r="F25" s="112"/>
      <c r="G25" s="112"/>
      <c r="H25" s="30"/>
      <c r="I25" s="30"/>
    </row>
    <row r="26" spans="2:9" ht="11.25">
      <c r="B26" s="153"/>
      <c r="C26" s="112"/>
      <c r="D26" s="112"/>
      <c r="E26" s="112"/>
      <c r="F26" s="112"/>
      <c r="G26" s="112"/>
      <c r="H26" s="30"/>
      <c r="I26" s="30"/>
    </row>
    <row r="27" spans="2:9" ht="11.25">
      <c r="B27" s="153"/>
      <c r="C27" s="112"/>
      <c r="D27" s="112"/>
      <c r="E27" s="112"/>
      <c r="F27" s="112"/>
      <c r="G27" s="112"/>
      <c r="H27" s="30"/>
      <c r="I27" s="30"/>
    </row>
    <row r="28" spans="2:9" ht="11.25">
      <c r="B28" s="153"/>
      <c r="C28" s="112"/>
      <c r="D28" s="112"/>
      <c r="E28" s="112"/>
      <c r="F28" s="112"/>
      <c r="G28" s="112"/>
      <c r="H28" s="30"/>
      <c r="I28" s="30"/>
    </row>
    <row r="29" spans="2:9" ht="11.25">
      <c r="B29" s="153"/>
      <c r="C29" s="112"/>
      <c r="D29" s="112"/>
      <c r="E29" s="112"/>
      <c r="F29" s="112"/>
      <c r="G29" s="112"/>
      <c r="H29" s="30"/>
      <c r="I29" s="30"/>
    </row>
    <row r="30" spans="2:9" ht="11.25">
      <c r="B30" s="153"/>
      <c r="C30" s="112"/>
      <c r="D30" s="112"/>
      <c r="E30" s="112"/>
      <c r="F30" s="112"/>
      <c r="G30" s="112"/>
      <c r="H30" s="30"/>
      <c r="I30" s="30"/>
    </row>
    <row r="31" spans="2:9" ht="11.25">
      <c r="B31" s="153"/>
      <c r="C31" s="112"/>
      <c r="D31" s="112"/>
      <c r="E31" s="112"/>
      <c r="F31" s="112"/>
      <c r="G31" s="112"/>
      <c r="H31" s="30"/>
      <c r="I31" s="30"/>
    </row>
    <row r="32" spans="2:9" ht="11.25">
      <c r="B32" s="153"/>
      <c r="C32" s="112"/>
      <c r="D32" s="112"/>
      <c r="E32" s="112"/>
      <c r="F32" s="112"/>
      <c r="G32" s="112"/>
      <c r="H32" s="30"/>
      <c r="I32" s="30"/>
    </row>
    <row r="33" spans="2:9" ht="11.25">
      <c r="B33" s="153"/>
      <c r="C33" s="112"/>
      <c r="D33" s="112"/>
      <c r="E33" s="112"/>
      <c r="F33" s="112"/>
      <c r="G33" s="112"/>
      <c r="H33" s="30"/>
      <c r="I33" s="30"/>
    </row>
    <row r="34" spans="2:9" ht="12.75">
      <c r="B34" s="153"/>
      <c r="C34" s="112"/>
      <c r="D34" s="112"/>
      <c r="E34" s="112"/>
      <c r="F34" s="112"/>
      <c r="G34" s="112"/>
      <c r="H34" s="30"/>
      <c r="I34" s="4"/>
    </row>
    <row r="35" spans="2:9" ht="11.25">
      <c r="B35" s="153"/>
      <c r="C35" s="112"/>
      <c r="D35" s="112"/>
      <c r="E35" s="112"/>
      <c r="F35" s="112"/>
      <c r="G35" s="112"/>
      <c r="H35" s="30"/>
      <c r="I35" s="30"/>
    </row>
    <row r="36" spans="2:9" ht="11.25">
      <c r="B36" s="153"/>
      <c r="C36" s="112"/>
      <c r="D36" s="112"/>
      <c r="E36" s="112"/>
      <c r="F36" s="112"/>
      <c r="G36" s="112"/>
      <c r="H36" s="30"/>
      <c r="I36" s="30"/>
    </row>
    <row r="37" spans="2:9" ht="11.25">
      <c r="B37" s="153"/>
      <c r="C37" s="112"/>
      <c r="D37" s="112"/>
      <c r="E37" s="112"/>
      <c r="F37" s="112"/>
      <c r="G37" s="112"/>
      <c r="H37" s="30"/>
      <c r="I37" s="30"/>
    </row>
    <row r="38" spans="2:9" ht="11.25">
      <c r="B38" s="153"/>
      <c r="C38" s="112"/>
      <c r="D38" s="112"/>
      <c r="E38" s="112"/>
      <c r="F38" s="112"/>
      <c r="G38" s="112"/>
      <c r="H38" s="30"/>
      <c r="I38" s="30"/>
    </row>
    <row r="39" spans="2:9" ht="11.25">
      <c r="B39" s="153"/>
      <c r="C39" s="112"/>
      <c r="D39" s="112"/>
      <c r="E39" s="112"/>
      <c r="F39" s="112"/>
      <c r="G39" s="112"/>
      <c r="H39" s="30"/>
      <c r="I39" s="30"/>
    </row>
    <row r="40" spans="2:9" ht="11.25">
      <c r="B40" s="154"/>
      <c r="C40" s="110"/>
      <c r="D40" s="110"/>
      <c r="E40" s="110"/>
      <c r="F40" s="110"/>
      <c r="G40" s="110"/>
      <c r="H40" s="30"/>
      <c r="I40" s="30"/>
    </row>
    <row r="41" spans="2:8" ht="11.25">
      <c r="B41" s="31"/>
      <c r="C41" s="31"/>
      <c r="D41" s="31"/>
      <c r="E41" s="31"/>
      <c r="F41" s="31"/>
      <c r="G41" s="31"/>
      <c r="H41" s="31"/>
    </row>
    <row r="42" spans="2:8" ht="12" thickBot="1">
      <c r="B42" s="75" t="s">
        <v>170</v>
      </c>
      <c r="C42" s="31"/>
      <c r="D42" s="31"/>
      <c r="E42" s="31"/>
      <c r="F42" s="31"/>
      <c r="G42" s="77">
        <f>+SUM(G11:G41)</f>
        <v>0</v>
      </c>
      <c r="H42" s="31"/>
    </row>
    <row r="43" ht="11.25">
      <c r="B43" s="78" t="s">
        <v>171</v>
      </c>
    </row>
    <row r="44" spans="2:7" ht="11.25">
      <c r="B44" s="79" t="s">
        <v>167</v>
      </c>
      <c r="G44" s="1">
        <f>+SUMIF($E$11:$E$40,B44,$G$11:$G$40)</f>
        <v>0</v>
      </c>
    </row>
    <row r="45" spans="2:7" ht="11.25">
      <c r="B45" s="79" t="s">
        <v>169</v>
      </c>
      <c r="G45" s="1">
        <f>+SUMIF($E$11:$E$40,B45,$G$11:$G$40)</f>
        <v>0</v>
      </c>
    </row>
    <row r="46" ht="11.25">
      <c r="B46" s="79"/>
    </row>
    <row r="47" spans="2:6" ht="11.25" customHeight="1">
      <c r="B47" s="79"/>
      <c r="F47" s="7" t="s">
        <v>304</v>
      </c>
    </row>
    <row r="48" spans="6:7" ht="22.5">
      <c r="F48" s="275" t="s">
        <v>300</v>
      </c>
      <c r="G48" s="276">
        <f>Revenue!F18+Revenue!F25+Revenue!F26+Revenue!F27</f>
        <v>0</v>
      </c>
    </row>
    <row r="49" spans="6:7" ht="33.75">
      <c r="F49" s="275" t="s">
        <v>301</v>
      </c>
      <c r="G49" s="276">
        <f>ProfitAndLoss!C16</f>
        <v>0</v>
      </c>
    </row>
    <row r="50" spans="2:7" ht="45">
      <c r="B50" s="94"/>
      <c r="F50" s="275" t="s">
        <v>302</v>
      </c>
      <c r="G50" s="276">
        <f>+SUMIF($D$11:$D$40,M5,$G$11:$G$40)</f>
        <v>0</v>
      </c>
    </row>
    <row r="51" ht="11.25">
      <c r="B51" s="94"/>
    </row>
  </sheetData>
  <sheetProtection formatCells="0" formatColumns="0" formatRows="0"/>
  <mergeCells count="4">
    <mergeCell ref="C8:C9"/>
    <mergeCell ref="D8:D9"/>
    <mergeCell ref="F8:F9"/>
    <mergeCell ref="E8:E9"/>
  </mergeCells>
  <dataValidations count="4">
    <dataValidation type="list" allowBlank="1" showInputMessage="1" showErrorMessage="1" sqref="F11:F40">
      <formula1>$L$5:$L$6</formula1>
    </dataValidation>
    <dataValidation type="list" allowBlank="1" showInputMessage="1" showErrorMessage="1" sqref="C11:C40">
      <formula1>$J$5:$J$6</formula1>
    </dataValidation>
    <dataValidation type="list" allowBlank="1" showInputMessage="1" showErrorMessage="1" sqref="E11:E40">
      <formula1>$K$5:$K$7</formula1>
    </dataValidation>
    <dataValidation type="list" allowBlank="1" showInputMessage="1" showErrorMessage="1" sqref="D11:D40">
      <formula1>$M$5:$M$6</formula1>
    </dataValidation>
  </dataValidations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38"/>
  <sheetViews>
    <sheetView zoomScalePageLayoutView="0" workbookViewId="0" topLeftCell="A1">
      <pane ySplit="4" topLeftCell="BM5" activePane="bottomLeft" state="frozen"/>
      <selection pane="topLeft" activeCell="J32" sqref="J32"/>
      <selection pane="bottomLeft" activeCell="I50" sqref="I50"/>
    </sheetView>
  </sheetViews>
  <sheetFormatPr defaultColWidth="9.33203125" defaultRowHeight="11.25"/>
  <cols>
    <col min="1" max="1" width="5.16015625" style="6" customWidth="1"/>
    <col min="2" max="2" width="24.66015625" style="1" customWidth="1"/>
    <col min="3" max="3" width="23.5" style="1" customWidth="1"/>
    <col min="4" max="4" width="11.83203125" style="1" customWidth="1"/>
    <col min="5" max="5" width="26" style="1" customWidth="1"/>
    <col min="6" max="7" width="26.16015625" style="1" customWidth="1"/>
    <col min="8" max="8" width="12.33203125" style="1" customWidth="1"/>
    <col min="9" max="11" width="26.16015625" style="1" customWidth="1"/>
    <col min="12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="97" customFormat="1" ht="12.75" customHeight="1">
      <c r="A3" s="104" t="s">
        <v>254</v>
      </c>
    </row>
    <row r="4" s="97" customFormat="1" ht="12.75" customHeight="1">
      <c r="A4" s="105" t="s">
        <v>88</v>
      </c>
    </row>
    <row r="6" spans="4:6" ht="11.25">
      <c r="D6" s="83"/>
      <c r="F6" s="83"/>
    </row>
    <row r="7" spans="4:6" ht="11.25">
      <c r="D7" s="83"/>
      <c r="F7" s="83"/>
    </row>
    <row r="8" spans="2:11" ht="33.75">
      <c r="B8" s="5" t="s">
        <v>71</v>
      </c>
      <c r="C8" s="5" t="s">
        <v>70</v>
      </c>
      <c r="D8" s="5" t="s">
        <v>142</v>
      </c>
      <c r="E8" s="5" t="s">
        <v>137</v>
      </c>
      <c r="F8" s="5" t="s">
        <v>138</v>
      </c>
      <c r="K8" s="26"/>
    </row>
    <row r="9" spans="2:11" ht="11.25">
      <c r="B9" s="147"/>
      <c r="C9" s="147"/>
      <c r="D9" s="147"/>
      <c r="E9" s="147"/>
      <c r="F9" s="147"/>
      <c r="K9" s="34"/>
    </row>
    <row r="10" spans="2:11" ht="11.25">
      <c r="B10" s="148"/>
      <c r="C10" s="148"/>
      <c r="D10" s="149"/>
      <c r="E10" s="148"/>
      <c r="F10" s="148"/>
      <c r="G10" s="41"/>
      <c r="K10" s="34"/>
    </row>
    <row r="11" spans="2:11" ht="11.25">
      <c r="B11" s="148"/>
      <c r="C11" s="148"/>
      <c r="D11" s="148"/>
      <c r="E11" s="148"/>
      <c r="F11" s="148"/>
      <c r="J11" s="53"/>
      <c r="K11" s="34"/>
    </row>
    <row r="12" spans="2:11" ht="11.25">
      <c r="B12" s="148"/>
      <c r="C12" s="148"/>
      <c r="D12" s="148"/>
      <c r="E12" s="148"/>
      <c r="F12" s="148"/>
      <c r="J12" s="53"/>
      <c r="K12" s="34"/>
    </row>
    <row r="13" spans="2:11" ht="11.25">
      <c r="B13" s="148"/>
      <c r="C13" s="148"/>
      <c r="D13" s="148"/>
      <c r="E13" s="148"/>
      <c r="F13" s="148"/>
      <c r="J13" s="53"/>
      <c r="K13" s="34"/>
    </row>
    <row r="14" spans="2:11" ht="11.25">
      <c r="B14" s="148"/>
      <c r="C14" s="148"/>
      <c r="D14" s="148"/>
      <c r="E14" s="148"/>
      <c r="F14" s="148"/>
      <c r="J14" s="53"/>
      <c r="K14" s="34"/>
    </row>
    <row r="15" spans="2:11" ht="11.25">
      <c r="B15" s="148"/>
      <c r="C15" s="148"/>
      <c r="D15" s="148"/>
      <c r="E15" s="148"/>
      <c r="F15" s="148"/>
      <c r="J15" s="53"/>
      <c r="K15" s="34"/>
    </row>
    <row r="16" spans="2:11" ht="11.25">
      <c r="B16" s="148"/>
      <c r="C16" s="148"/>
      <c r="D16" s="148"/>
      <c r="E16" s="148"/>
      <c r="F16" s="148"/>
      <c r="J16" s="53"/>
      <c r="K16" s="34"/>
    </row>
    <row r="17" spans="2:11" ht="11.25">
      <c r="B17" s="148"/>
      <c r="C17" s="148"/>
      <c r="D17" s="148"/>
      <c r="E17" s="148"/>
      <c r="F17" s="148"/>
      <c r="J17" s="53"/>
      <c r="K17" s="34"/>
    </row>
    <row r="18" spans="2:11" ht="11.25">
      <c r="B18" s="148"/>
      <c r="C18" s="148"/>
      <c r="D18" s="148"/>
      <c r="E18" s="148"/>
      <c r="F18" s="148"/>
      <c r="J18" s="53"/>
      <c r="K18" s="34"/>
    </row>
    <row r="19" spans="2:11" ht="11.25">
      <c r="B19" s="148"/>
      <c r="C19" s="148"/>
      <c r="D19" s="148"/>
      <c r="E19" s="148"/>
      <c r="F19" s="148"/>
      <c r="J19" s="53"/>
      <c r="K19" s="34"/>
    </row>
    <row r="20" spans="2:11" ht="11.25">
      <c r="B20" s="148"/>
      <c r="C20" s="148"/>
      <c r="D20" s="148"/>
      <c r="E20" s="148"/>
      <c r="F20" s="148"/>
      <c r="J20" s="53"/>
      <c r="K20" s="34"/>
    </row>
    <row r="21" spans="2:11" ht="11.25">
      <c r="B21" s="148"/>
      <c r="C21" s="148"/>
      <c r="D21" s="148"/>
      <c r="E21" s="148"/>
      <c r="F21" s="148"/>
      <c r="J21" s="53"/>
      <c r="K21" s="34"/>
    </row>
    <row r="22" spans="2:11" ht="11.25">
      <c r="B22" s="150"/>
      <c r="C22" s="150"/>
      <c r="D22" s="150"/>
      <c r="E22" s="150"/>
      <c r="F22" s="150"/>
      <c r="J22" s="53"/>
      <c r="K22" s="34"/>
    </row>
    <row r="23" spans="3:11" ht="11.25">
      <c r="C23" s="51" t="s">
        <v>132</v>
      </c>
      <c r="D23" s="49">
        <f>+SUM(D9:D22)</f>
        <v>0</v>
      </c>
      <c r="F23" s="35"/>
      <c r="G23" s="34"/>
      <c r="H23" s="34"/>
      <c r="I23" s="34"/>
      <c r="J23" s="55"/>
      <c r="K23" s="34"/>
    </row>
    <row r="24" spans="6:11" ht="11.25">
      <c r="F24" s="26"/>
      <c r="G24" s="26"/>
      <c r="H24" s="26"/>
      <c r="I24" s="26"/>
      <c r="J24" s="54"/>
      <c r="K24" s="26"/>
    </row>
    <row r="25" spans="6:11" ht="11.25">
      <c r="F25" s="34"/>
      <c r="G25" s="34"/>
      <c r="H25" s="34"/>
      <c r="I25" s="34"/>
      <c r="J25" s="55"/>
      <c r="K25" s="34"/>
    </row>
    <row r="26" spans="6:11" ht="11.25">
      <c r="F26" s="34"/>
      <c r="G26" s="34"/>
      <c r="H26" s="34"/>
      <c r="I26" s="34"/>
      <c r="J26" s="55"/>
      <c r="K26" s="34"/>
    </row>
    <row r="27" spans="6:11" ht="11.25">
      <c r="F27" s="34"/>
      <c r="G27" s="34"/>
      <c r="H27" s="34"/>
      <c r="I27" s="34"/>
      <c r="J27" s="55"/>
      <c r="K27" s="34"/>
    </row>
    <row r="28" spans="6:11" ht="11.25">
      <c r="F28" s="34"/>
      <c r="G28" s="34"/>
      <c r="H28" s="34"/>
      <c r="I28" s="34"/>
      <c r="J28" s="55"/>
      <c r="K28" s="34"/>
    </row>
    <row r="29" spans="6:11" ht="11.25">
      <c r="F29" s="34"/>
      <c r="G29" s="34"/>
      <c r="H29" s="34"/>
      <c r="I29" s="34"/>
      <c r="J29" s="55"/>
      <c r="K29" s="34"/>
    </row>
    <row r="30" spans="6:11" ht="11.25">
      <c r="F30" s="34"/>
      <c r="G30" s="34"/>
      <c r="H30" s="34"/>
      <c r="I30" s="34"/>
      <c r="J30" s="55"/>
      <c r="K30" s="34"/>
    </row>
    <row r="31" spans="6:11" ht="11.25">
      <c r="F31" s="34"/>
      <c r="G31" s="34"/>
      <c r="H31" s="34"/>
      <c r="I31" s="34"/>
      <c r="J31" s="34"/>
      <c r="K31" s="34"/>
    </row>
    <row r="32" spans="6:11" ht="11.25">
      <c r="F32" s="34"/>
      <c r="G32" s="34"/>
      <c r="H32" s="34"/>
      <c r="I32" s="34"/>
      <c r="J32" s="34"/>
      <c r="K32" s="34"/>
    </row>
    <row r="33" spans="6:11" ht="11.25">
      <c r="F33" s="34"/>
      <c r="G33" s="34"/>
      <c r="H33" s="34"/>
      <c r="I33" s="34"/>
      <c r="J33" s="34"/>
      <c r="K33" s="34"/>
    </row>
    <row r="34" spans="6:11" ht="11.25">
      <c r="F34" s="34"/>
      <c r="G34" s="34"/>
      <c r="H34" s="34"/>
      <c r="I34" s="34"/>
      <c r="J34" s="34"/>
      <c r="K34" s="34"/>
    </row>
    <row r="35" spans="6:11" ht="11.25">
      <c r="F35" s="34"/>
      <c r="G35" s="34"/>
      <c r="H35" s="34"/>
      <c r="I35" s="34"/>
      <c r="J35" s="34"/>
      <c r="K35" s="34"/>
    </row>
    <row r="36" spans="6:11" ht="11.25">
      <c r="F36" s="34"/>
      <c r="G36" s="34"/>
      <c r="H36" s="34"/>
      <c r="I36" s="34"/>
      <c r="J36" s="34"/>
      <c r="K36" s="34"/>
    </row>
    <row r="37" spans="6:11" ht="11.25">
      <c r="F37" s="34"/>
      <c r="G37" s="34"/>
      <c r="H37" s="34"/>
      <c r="I37" s="34"/>
      <c r="J37" s="34"/>
      <c r="K37" s="34"/>
    </row>
    <row r="38" spans="6:11" ht="11.25">
      <c r="F38" s="12"/>
      <c r="G38" s="12"/>
      <c r="H38" s="12"/>
      <c r="I38" s="12"/>
      <c r="J38" s="12"/>
      <c r="K38" s="12"/>
    </row>
  </sheetData>
  <sheetProtection formatCells="0" formatColumns="0" formatRows="0"/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H200"/>
  <sheetViews>
    <sheetView showGridLines="0" zoomScalePageLayoutView="0" workbookViewId="0" topLeftCell="A1">
      <pane ySplit="4" topLeftCell="BM5" activePane="bottomLeft" state="frozen"/>
      <selection pane="topLeft" activeCell="J32" sqref="J32"/>
      <selection pane="bottomLeft" activeCell="B30" sqref="B30"/>
    </sheetView>
  </sheetViews>
  <sheetFormatPr defaultColWidth="9.33203125" defaultRowHeight="11.25"/>
  <cols>
    <col min="1" max="1" width="5.16015625" style="6" customWidth="1"/>
    <col min="2" max="2" width="42.33203125" style="1" customWidth="1"/>
    <col min="3" max="24" width="12.33203125" style="1" customWidth="1"/>
    <col min="25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="97" customFormat="1" ht="12.75" customHeight="1">
      <c r="A3" s="104" t="s">
        <v>253</v>
      </c>
    </row>
    <row r="4" s="97" customFormat="1" ht="12.75" customHeight="1">
      <c r="A4" s="105" t="s">
        <v>88</v>
      </c>
    </row>
    <row r="6" ht="11.25">
      <c r="B6" s="12"/>
    </row>
    <row r="7" spans="3:6" ht="11.25">
      <c r="C7" s="15"/>
      <c r="D7" s="15"/>
      <c r="E7" s="15"/>
      <c r="F7" s="15"/>
    </row>
    <row r="8" spans="3:6" ht="11.25">
      <c r="C8" s="122" t="str">
        <f>INDEX(LU_Years,[0]!SC_Date)</f>
        <v>2007-08</v>
      </c>
      <c r="D8" s="122" t="str">
        <f>INDEX(LU_Years,[0]!SC_Date-1)</f>
        <v>2006-07</v>
      </c>
      <c r="E8" s="122" t="str">
        <f>INDEX(LU_Years,[0]!SC_Date-2)</f>
        <v>2005-06</v>
      </c>
      <c r="F8" s="122" t="str">
        <f>INDEX(LU_Years,[0]!SC_Date-3)</f>
        <v>2004-05</v>
      </c>
    </row>
    <row r="9" spans="3:6" ht="11.25">
      <c r="C9" s="27" t="s">
        <v>96</v>
      </c>
      <c r="D9" s="27" t="s">
        <v>96</v>
      </c>
      <c r="E9" s="27" t="s">
        <v>96</v>
      </c>
      <c r="F9" s="27" t="s">
        <v>96</v>
      </c>
    </row>
    <row r="11" spans="1:2" ht="11.25">
      <c r="A11" s="6">
        <v>1</v>
      </c>
      <c r="B11" s="7" t="s">
        <v>159</v>
      </c>
    </row>
    <row r="12" spans="1:6" ht="11.25">
      <c r="A12" s="6">
        <f>+A11+1</f>
        <v>2</v>
      </c>
      <c r="B12" s="8" t="s">
        <v>160</v>
      </c>
      <c r="C12" s="107"/>
      <c r="D12" s="162"/>
      <c r="E12" s="162"/>
      <c r="F12" s="162"/>
    </row>
    <row r="13" spans="2:6" ht="11.25">
      <c r="B13" s="11" t="s">
        <v>161</v>
      </c>
      <c r="C13" s="112"/>
      <c r="D13" s="163"/>
      <c r="E13" s="163"/>
      <c r="F13" s="163"/>
    </row>
    <row r="14" spans="2:6" ht="11.25">
      <c r="B14" s="11" t="s">
        <v>202</v>
      </c>
      <c r="C14" s="112"/>
      <c r="D14" s="163"/>
      <c r="E14" s="163"/>
      <c r="F14" s="163"/>
    </row>
    <row r="15" spans="2:6" ht="11.25">
      <c r="B15" s="11" t="s">
        <v>162</v>
      </c>
      <c r="C15" s="112"/>
      <c r="D15" s="163"/>
      <c r="E15" s="163"/>
      <c r="F15" s="163"/>
    </row>
    <row r="16" spans="2:6" ht="11.25">
      <c r="B16" s="14" t="s">
        <v>48</v>
      </c>
      <c r="C16" s="142"/>
      <c r="D16" s="253"/>
      <c r="E16" s="253"/>
      <c r="F16" s="253"/>
    </row>
    <row r="17" spans="2:6" ht="11.25">
      <c r="B17" s="42" t="s">
        <v>163</v>
      </c>
      <c r="C17" s="44">
        <f>+SUM(C12:C16)</f>
        <v>0</v>
      </c>
      <c r="D17" s="44">
        <f>+SUM(D12:D16)</f>
        <v>0</v>
      </c>
      <c r="E17" s="44">
        <f>+SUM(E12:E16)</f>
        <v>0</v>
      </c>
      <c r="F17" s="44">
        <f>+SUM(F12:F16)</f>
        <v>0</v>
      </c>
    </row>
    <row r="19" ht="11.25">
      <c r="B19" s="7" t="s">
        <v>164</v>
      </c>
    </row>
    <row r="20" spans="2:6" ht="11.25">
      <c r="B20" s="8" t="s">
        <v>160</v>
      </c>
      <c r="C20" s="107"/>
      <c r="D20" s="162"/>
      <c r="E20" s="162"/>
      <c r="F20" s="162"/>
    </row>
    <row r="21" spans="2:6" ht="11.25">
      <c r="B21" s="11" t="s">
        <v>161</v>
      </c>
      <c r="C21" s="112"/>
      <c r="D21" s="163"/>
      <c r="E21" s="163"/>
      <c r="F21" s="163"/>
    </row>
    <row r="22" spans="2:6" ht="11.25">
      <c r="B22" s="11" t="s">
        <v>202</v>
      </c>
      <c r="C22" s="112"/>
      <c r="D22" s="163"/>
      <c r="E22" s="163"/>
      <c r="F22" s="163"/>
    </row>
    <row r="23" spans="2:6" ht="11.25">
      <c r="B23" s="11" t="s">
        <v>162</v>
      </c>
      <c r="C23" s="112"/>
      <c r="D23" s="163"/>
      <c r="E23" s="163"/>
      <c r="F23" s="163"/>
    </row>
    <row r="24" spans="2:6" ht="11.25">
      <c r="B24" s="14" t="s">
        <v>48</v>
      </c>
      <c r="C24" s="142"/>
      <c r="D24" s="253"/>
      <c r="E24" s="253"/>
      <c r="F24" s="253"/>
    </row>
    <row r="25" spans="2:6" ht="11.25">
      <c r="B25" s="42" t="s">
        <v>165</v>
      </c>
      <c r="C25" s="44">
        <f>+SUM(C20:C24)</f>
        <v>0</v>
      </c>
      <c r="D25" s="44">
        <f>+SUM(D20:D24)</f>
        <v>0</v>
      </c>
      <c r="E25" s="44">
        <f>+SUM(E20:E24)</f>
        <v>0</v>
      </c>
      <c r="F25" s="44">
        <f>+SUM(F20:F24)</f>
        <v>0</v>
      </c>
    </row>
    <row r="26" spans="3:6" ht="11.25">
      <c r="C26" s="87"/>
      <c r="D26" s="87"/>
      <c r="E26" s="87"/>
      <c r="F26" s="87"/>
    </row>
    <row r="27" spans="2:6" ht="11.25">
      <c r="B27" s="141" t="s">
        <v>184</v>
      </c>
      <c r="C27" s="89"/>
      <c r="D27" s="89"/>
      <c r="E27" s="89"/>
      <c r="F27" s="89"/>
    </row>
    <row r="28" spans="2:6" ht="11.25">
      <c r="B28" s="278" t="s">
        <v>185</v>
      </c>
      <c r="C28" s="111"/>
      <c r="D28" s="166"/>
      <c r="E28" s="166"/>
      <c r="F28" s="166"/>
    </row>
    <row r="29" spans="2:6" ht="11.25">
      <c r="B29" s="90"/>
      <c r="C29" s="90"/>
      <c r="D29" s="90"/>
      <c r="E29" s="90"/>
      <c r="F29" s="90"/>
    </row>
    <row r="30" spans="2:6" ht="11.25">
      <c r="B30" s="88"/>
      <c r="C30" s="88"/>
      <c r="D30" s="88"/>
      <c r="E30" s="88"/>
      <c r="F30" s="88"/>
    </row>
    <row r="31" ht="11.25" customHeight="1"/>
    <row r="32" ht="11.25" customHeight="1">
      <c r="B32" s="96" t="s">
        <v>186</v>
      </c>
    </row>
    <row r="33" ht="11.25">
      <c r="B33" s="143" t="s">
        <v>182</v>
      </c>
    </row>
    <row r="34" spans="2:6" ht="11.25">
      <c r="B34" s="144" t="s">
        <v>266</v>
      </c>
      <c r="C34" s="107"/>
      <c r="D34" s="162"/>
      <c r="E34" s="162"/>
      <c r="F34" s="162"/>
    </row>
    <row r="35" spans="2:6" ht="11.25" customHeight="1">
      <c r="B35" s="145" t="s">
        <v>267</v>
      </c>
      <c r="C35" s="112"/>
      <c r="D35" s="163"/>
      <c r="E35" s="163"/>
      <c r="F35" s="163"/>
    </row>
    <row r="36" spans="2:6" ht="11.25" customHeight="1">
      <c r="B36" s="145" t="s">
        <v>183</v>
      </c>
      <c r="C36" s="112"/>
      <c r="D36" s="163"/>
      <c r="E36" s="163"/>
      <c r="F36" s="163"/>
    </row>
    <row r="37" spans="2:6" ht="11.25" customHeight="1">
      <c r="B37" s="145" t="s">
        <v>183</v>
      </c>
      <c r="C37" s="112"/>
      <c r="D37" s="163"/>
      <c r="E37" s="163"/>
      <c r="F37" s="163"/>
    </row>
    <row r="38" spans="2:6" ht="11.25" customHeight="1">
      <c r="B38" s="145" t="s">
        <v>183</v>
      </c>
      <c r="C38" s="112"/>
      <c r="D38" s="163"/>
      <c r="E38" s="163"/>
      <c r="F38" s="163"/>
    </row>
    <row r="39" spans="2:6" ht="11.25">
      <c r="B39" s="145" t="s">
        <v>183</v>
      </c>
      <c r="C39" s="112"/>
      <c r="D39" s="163"/>
      <c r="E39" s="163"/>
      <c r="F39" s="163"/>
    </row>
    <row r="40" spans="2:6" ht="11.25">
      <c r="B40" s="145" t="s">
        <v>183</v>
      </c>
      <c r="C40" s="112"/>
      <c r="D40" s="163"/>
      <c r="E40" s="163"/>
      <c r="F40" s="163"/>
    </row>
    <row r="41" spans="2:6" ht="11.25">
      <c r="B41" s="145" t="s">
        <v>183</v>
      </c>
      <c r="C41" s="112"/>
      <c r="D41" s="163"/>
      <c r="E41" s="163"/>
      <c r="F41" s="163"/>
    </row>
    <row r="42" spans="2:6" ht="11.25">
      <c r="B42" s="146" t="s">
        <v>183</v>
      </c>
      <c r="C42" s="110"/>
      <c r="D42" s="165"/>
      <c r="E42" s="165"/>
      <c r="F42" s="165"/>
    </row>
    <row r="43" ht="11.25">
      <c r="A43" s="1"/>
    </row>
    <row r="44" ht="11.25">
      <c r="B44" s="88"/>
    </row>
    <row r="45" ht="11.25">
      <c r="B45" s="88"/>
    </row>
    <row r="46" ht="11.25" customHeight="1">
      <c r="B46" s="96" t="s">
        <v>187</v>
      </c>
    </row>
    <row r="47" ht="11.25" customHeight="1">
      <c r="B47" s="143" t="s">
        <v>182</v>
      </c>
    </row>
    <row r="48" spans="2:6" ht="11.25">
      <c r="B48" s="144" t="s">
        <v>268</v>
      </c>
      <c r="C48" s="107"/>
      <c r="D48" s="162"/>
      <c r="E48" s="162"/>
      <c r="F48" s="162"/>
    </row>
    <row r="49" spans="2:6" ht="11.25">
      <c r="B49" s="145" t="s">
        <v>183</v>
      </c>
      <c r="C49" s="112"/>
      <c r="D49" s="163"/>
      <c r="E49" s="163"/>
      <c r="F49" s="163"/>
    </row>
    <row r="50" spans="2:6" ht="11.25">
      <c r="B50" s="145" t="s">
        <v>183</v>
      </c>
      <c r="C50" s="112"/>
      <c r="D50" s="163"/>
      <c r="E50" s="163"/>
      <c r="F50" s="163"/>
    </row>
    <row r="51" spans="2:6" ht="11.25">
      <c r="B51" s="145" t="s">
        <v>183</v>
      </c>
      <c r="C51" s="112"/>
      <c r="D51" s="163"/>
      <c r="E51" s="163"/>
      <c r="F51" s="163"/>
    </row>
    <row r="52" spans="2:6" ht="11.25">
      <c r="B52" s="145" t="s">
        <v>183</v>
      </c>
      <c r="C52" s="112"/>
      <c r="D52" s="163"/>
      <c r="E52" s="163"/>
      <c r="F52" s="163"/>
    </row>
    <row r="53" spans="2:6" ht="11.25">
      <c r="B53" s="145" t="s">
        <v>183</v>
      </c>
      <c r="C53" s="112"/>
      <c r="D53" s="163"/>
      <c r="E53" s="163"/>
      <c r="F53" s="163"/>
    </row>
    <row r="54" spans="2:6" ht="11.25">
      <c r="B54" s="145" t="s">
        <v>183</v>
      </c>
      <c r="C54" s="112"/>
      <c r="D54" s="163"/>
      <c r="E54" s="163"/>
      <c r="F54" s="163"/>
    </row>
    <row r="55" spans="2:6" ht="11.25">
      <c r="B55" s="145" t="s">
        <v>183</v>
      </c>
      <c r="C55" s="112"/>
      <c r="D55" s="163"/>
      <c r="E55" s="163"/>
      <c r="F55" s="163"/>
    </row>
    <row r="56" spans="2:6" ht="11.25">
      <c r="B56" s="146" t="s">
        <v>183</v>
      </c>
      <c r="C56" s="110"/>
      <c r="D56" s="165"/>
      <c r="E56" s="165"/>
      <c r="F56" s="165"/>
    </row>
    <row r="57" ht="11.25">
      <c r="A57" s="1"/>
    </row>
    <row r="59" spans="2:6" ht="11.25">
      <c r="B59" s="87"/>
      <c r="C59" s="87"/>
      <c r="D59" s="87"/>
      <c r="E59" s="87"/>
      <c r="F59" s="87"/>
    </row>
    <row r="60" spans="2:6" ht="11.25">
      <c r="B60" s="87"/>
      <c r="C60" s="87"/>
      <c r="D60" s="87"/>
      <c r="E60" s="87"/>
      <c r="F60" s="87"/>
    </row>
    <row r="61" spans="2:6" ht="11.25">
      <c r="B61" s="87"/>
      <c r="C61" s="87"/>
      <c r="D61" s="87"/>
      <c r="E61" s="87"/>
      <c r="F61" s="87"/>
    </row>
    <row r="62" spans="2:6" ht="11.25">
      <c r="B62" s="87"/>
      <c r="C62" s="87"/>
      <c r="D62" s="87"/>
      <c r="E62" s="87"/>
      <c r="F62" s="87"/>
    </row>
    <row r="63" spans="2:6" ht="11.25">
      <c r="B63" s="87"/>
      <c r="C63" s="87"/>
      <c r="D63" s="87"/>
      <c r="E63" s="87"/>
      <c r="F63" s="87"/>
    </row>
    <row r="64" spans="2:6" ht="11.25">
      <c r="B64" s="87"/>
      <c r="C64" s="87"/>
      <c r="D64" s="87"/>
      <c r="E64" s="87"/>
      <c r="F64" s="87"/>
    </row>
    <row r="65" spans="2:6" ht="11.25">
      <c r="B65" s="87"/>
      <c r="C65" s="87"/>
      <c r="D65" s="87"/>
      <c r="E65" s="87"/>
      <c r="F65" s="87"/>
    </row>
    <row r="66" spans="2:6" ht="11.25">
      <c r="B66" s="87"/>
      <c r="C66" s="87"/>
      <c r="D66" s="87"/>
      <c r="E66" s="87"/>
      <c r="F66" s="87"/>
    </row>
    <row r="67" spans="2:6" ht="11.25">
      <c r="B67" s="87"/>
      <c r="C67" s="87"/>
      <c r="D67" s="87"/>
      <c r="E67" s="87"/>
      <c r="F67" s="87"/>
    </row>
    <row r="68" spans="2:6" ht="11.25">
      <c r="B68" s="87"/>
      <c r="C68" s="87"/>
      <c r="D68" s="87"/>
      <c r="E68" s="87"/>
      <c r="F68" s="87"/>
    </row>
    <row r="69" spans="2:6" ht="11.25">
      <c r="B69" s="87"/>
      <c r="C69" s="87"/>
      <c r="D69" s="87"/>
      <c r="E69" s="87"/>
      <c r="F69" s="87"/>
    </row>
    <row r="70" spans="2:6" ht="11.25">
      <c r="B70" s="87"/>
      <c r="C70" s="87"/>
      <c r="D70" s="87"/>
      <c r="E70" s="87"/>
      <c r="F70" s="87"/>
    </row>
    <row r="71" spans="2:6" ht="11.25">
      <c r="B71" s="87"/>
      <c r="C71" s="87"/>
      <c r="D71" s="87"/>
      <c r="E71" s="87"/>
      <c r="F71" s="87"/>
    </row>
    <row r="72" spans="2:6" ht="11.25">
      <c r="B72" s="87"/>
      <c r="C72" s="87"/>
      <c r="D72" s="87"/>
      <c r="E72" s="87"/>
      <c r="F72" s="87"/>
    </row>
    <row r="73" spans="2:6" ht="11.25">
      <c r="B73" s="87"/>
      <c r="C73" s="87"/>
      <c r="D73" s="87"/>
      <c r="E73" s="87"/>
      <c r="F73" s="87"/>
    </row>
    <row r="74" spans="2:6" ht="11.25">
      <c r="B74" s="87"/>
      <c r="C74" s="87"/>
      <c r="D74" s="87"/>
      <c r="E74" s="87"/>
      <c r="F74" s="87"/>
    </row>
    <row r="75" spans="2:6" ht="11.25">
      <c r="B75" s="87"/>
      <c r="C75" s="87"/>
      <c r="D75" s="87"/>
      <c r="E75" s="87"/>
      <c r="F75" s="87"/>
    </row>
    <row r="76" spans="2:6" ht="11.25">
      <c r="B76" s="87"/>
      <c r="C76" s="87"/>
      <c r="D76" s="87"/>
      <c r="E76" s="87"/>
      <c r="F76" s="87"/>
    </row>
    <row r="77" spans="2:6" ht="11.25">
      <c r="B77" s="87"/>
      <c r="C77" s="87"/>
      <c r="D77" s="87"/>
      <c r="E77" s="87"/>
      <c r="F77" s="87"/>
    </row>
    <row r="78" spans="2:6" ht="11.25">
      <c r="B78" s="87"/>
      <c r="C78" s="87"/>
      <c r="D78" s="87"/>
      <c r="E78" s="87"/>
      <c r="F78" s="87"/>
    </row>
    <row r="79" spans="2:6" ht="11.25">
      <c r="B79" s="87"/>
      <c r="C79" s="87"/>
      <c r="D79" s="87"/>
      <c r="E79" s="87"/>
      <c r="F79" s="87"/>
    </row>
    <row r="80" spans="2:6" ht="11.25">
      <c r="B80" s="87"/>
      <c r="C80" s="87"/>
      <c r="D80" s="87"/>
      <c r="E80" s="87"/>
      <c r="F80" s="87"/>
    </row>
    <row r="81" spans="2:6" ht="11.25">
      <c r="B81" s="87"/>
      <c r="C81" s="87"/>
      <c r="D81" s="87"/>
      <c r="E81" s="87"/>
      <c r="F81" s="87"/>
    </row>
    <row r="82" spans="2:6" ht="11.25">
      <c r="B82" s="87"/>
      <c r="C82" s="87"/>
      <c r="D82" s="87"/>
      <c r="E82" s="87"/>
      <c r="F82" s="87"/>
    </row>
    <row r="83" spans="2:6" ht="11.25">
      <c r="B83" s="87"/>
      <c r="C83" s="87"/>
      <c r="D83" s="87"/>
      <c r="E83" s="87"/>
      <c r="F83" s="87"/>
    </row>
    <row r="84" spans="2:6" ht="11.25">
      <c r="B84" s="87"/>
      <c r="C84" s="87"/>
      <c r="D84" s="87"/>
      <c r="E84" s="87"/>
      <c r="F84" s="87"/>
    </row>
    <row r="85" spans="2:6" ht="11.25">
      <c r="B85" s="87"/>
      <c r="C85" s="87"/>
      <c r="D85" s="87"/>
      <c r="E85" s="87"/>
      <c r="F85" s="87"/>
    </row>
    <row r="86" spans="2:6" ht="11.25">
      <c r="B86" s="87"/>
      <c r="C86" s="87"/>
      <c r="D86" s="87"/>
      <c r="E86" s="87"/>
      <c r="F86" s="87"/>
    </row>
    <row r="87" spans="2:6" ht="11.25">
      <c r="B87" s="87"/>
      <c r="C87" s="87"/>
      <c r="D87" s="87"/>
      <c r="E87" s="87"/>
      <c r="F87" s="87"/>
    </row>
    <row r="88" spans="2:6" ht="11.25">
      <c r="B88" s="87"/>
      <c r="C88" s="87"/>
      <c r="D88" s="87"/>
      <c r="E88" s="87"/>
      <c r="F88" s="87"/>
    </row>
    <row r="89" spans="2:6" ht="11.25">
      <c r="B89" s="87"/>
      <c r="C89" s="87"/>
      <c r="D89" s="87"/>
      <c r="E89" s="87"/>
      <c r="F89" s="87"/>
    </row>
    <row r="90" spans="2:6" ht="11.25">
      <c r="B90" s="87"/>
      <c r="C90" s="87"/>
      <c r="D90" s="87"/>
      <c r="E90" s="87"/>
      <c r="F90" s="87"/>
    </row>
    <row r="91" spans="2:6" ht="11.25">
      <c r="B91" s="87"/>
      <c r="C91" s="87"/>
      <c r="D91" s="87"/>
      <c r="E91" s="87"/>
      <c r="F91" s="87"/>
    </row>
    <row r="92" spans="2:6" ht="11.25">
      <c r="B92" s="87"/>
      <c r="C92" s="87"/>
      <c r="D92" s="87"/>
      <c r="E92" s="87"/>
      <c r="F92" s="87"/>
    </row>
    <row r="93" spans="2:6" ht="11.25">
      <c r="B93" s="87"/>
      <c r="C93" s="87"/>
      <c r="D93" s="87"/>
      <c r="E93" s="87"/>
      <c r="F93" s="87"/>
    </row>
    <row r="94" spans="2:6" ht="11.25">
      <c r="B94" s="87"/>
      <c r="C94" s="87"/>
      <c r="D94" s="87"/>
      <c r="E94" s="87"/>
      <c r="F94" s="87"/>
    </row>
    <row r="95" spans="2:6" ht="11.25">
      <c r="B95" s="87"/>
      <c r="C95" s="87"/>
      <c r="D95" s="87"/>
      <c r="E95" s="87"/>
      <c r="F95" s="87"/>
    </row>
    <row r="96" spans="2:6" ht="11.25">
      <c r="B96" s="87"/>
      <c r="C96" s="87"/>
      <c r="D96" s="87"/>
      <c r="E96" s="87"/>
      <c r="F96" s="87"/>
    </row>
    <row r="97" spans="2:6" ht="11.25">
      <c r="B97" s="87"/>
      <c r="C97" s="87"/>
      <c r="D97" s="87"/>
      <c r="E97" s="87"/>
      <c r="F97" s="87"/>
    </row>
    <row r="98" spans="2:6" ht="11.25">
      <c r="B98" s="87"/>
      <c r="C98" s="87"/>
      <c r="D98" s="87"/>
      <c r="E98" s="87"/>
      <c r="F98" s="87"/>
    </row>
    <row r="99" spans="2:6" ht="11.25">
      <c r="B99" s="87"/>
      <c r="C99" s="87"/>
      <c r="D99" s="87"/>
      <c r="E99" s="87"/>
      <c r="F99" s="87"/>
    </row>
    <row r="100" spans="2:6" ht="11.25">
      <c r="B100" s="87"/>
      <c r="C100" s="87"/>
      <c r="D100" s="87"/>
      <c r="E100" s="87"/>
      <c r="F100" s="87"/>
    </row>
    <row r="101" spans="2:6" ht="11.25">
      <c r="B101" s="87"/>
      <c r="C101" s="87"/>
      <c r="D101" s="87"/>
      <c r="E101" s="87"/>
      <c r="F101" s="87"/>
    </row>
    <row r="102" spans="2:6" ht="11.25">
      <c r="B102" s="87"/>
      <c r="C102" s="87"/>
      <c r="D102" s="87"/>
      <c r="E102" s="87"/>
      <c r="F102" s="87"/>
    </row>
    <row r="103" spans="2:6" ht="11.25">
      <c r="B103" s="87"/>
      <c r="C103" s="87"/>
      <c r="D103" s="87"/>
      <c r="E103" s="87"/>
      <c r="F103" s="87"/>
    </row>
    <row r="104" spans="2:6" ht="11.25">
      <c r="B104" s="87"/>
      <c r="C104" s="87"/>
      <c r="D104" s="87"/>
      <c r="E104" s="87"/>
      <c r="F104" s="87"/>
    </row>
    <row r="105" spans="2:6" ht="11.25">
      <c r="B105" s="87"/>
      <c r="C105" s="87"/>
      <c r="D105" s="87"/>
      <c r="E105" s="87"/>
      <c r="F105" s="87"/>
    </row>
    <row r="106" spans="2:6" ht="11.25">
      <c r="B106" s="87"/>
      <c r="C106" s="87"/>
      <c r="D106" s="87"/>
      <c r="E106" s="87"/>
      <c r="F106" s="87"/>
    </row>
    <row r="107" spans="2:6" ht="11.25">
      <c r="B107" s="87"/>
      <c r="C107" s="87"/>
      <c r="D107" s="87"/>
      <c r="E107" s="87"/>
      <c r="F107" s="87"/>
    </row>
    <row r="108" spans="2:6" ht="11.25">
      <c r="B108" s="87"/>
      <c r="C108" s="87"/>
      <c r="D108" s="87"/>
      <c r="E108" s="87"/>
      <c r="F108" s="87"/>
    </row>
    <row r="109" spans="2:6" ht="11.25">
      <c r="B109" s="87"/>
      <c r="C109" s="87"/>
      <c r="D109" s="87"/>
      <c r="E109" s="87"/>
      <c r="F109" s="87"/>
    </row>
    <row r="110" spans="2:6" ht="11.25">
      <c r="B110" s="87"/>
      <c r="C110" s="87"/>
      <c r="D110" s="87"/>
      <c r="E110" s="87"/>
      <c r="F110" s="87"/>
    </row>
    <row r="111" spans="2:6" ht="11.25">
      <c r="B111" s="87"/>
      <c r="C111" s="87"/>
      <c r="D111" s="87"/>
      <c r="E111" s="87"/>
      <c r="F111" s="87"/>
    </row>
    <row r="112" spans="2:6" ht="11.25">
      <c r="B112" s="87"/>
      <c r="C112" s="87"/>
      <c r="D112" s="87"/>
      <c r="E112" s="87"/>
      <c r="F112" s="87"/>
    </row>
    <row r="113" spans="2:6" ht="11.25">
      <c r="B113" s="87"/>
      <c r="C113" s="87"/>
      <c r="D113" s="87"/>
      <c r="E113" s="87"/>
      <c r="F113" s="87"/>
    </row>
    <row r="114" spans="2:6" ht="11.25">
      <c r="B114" s="87"/>
      <c r="C114" s="87"/>
      <c r="D114" s="87"/>
      <c r="E114" s="87"/>
      <c r="F114" s="87"/>
    </row>
    <row r="115" spans="2:6" ht="11.25">
      <c r="B115" s="87"/>
      <c r="C115" s="87"/>
      <c r="D115" s="87"/>
      <c r="E115" s="87"/>
      <c r="F115" s="87"/>
    </row>
    <row r="116" spans="2:6" ht="11.25">
      <c r="B116" s="87"/>
      <c r="C116" s="87"/>
      <c r="D116" s="87"/>
      <c r="E116" s="87"/>
      <c r="F116" s="87"/>
    </row>
    <row r="117" spans="2:8" ht="11.25">
      <c r="B117" s="87"/>
      <c r="C117" s="87"/>
      <c r="D117" s="87"/>
      <c r="E117" s="87"/>
      <c r="F117" s="87"/>
      <c r="G117" s="87"/>
      <c r="H117" s="87"/>
    </row>
    <row r="118" spans="2:8" ht="11.25">
      <c r="B118" s="87"/>
      <c r="C118" s="87"/>
      <c r="D118" s="87"/>
      <c r="E118" s="87"/>
      <c r="F118" s="87"/>
      <c r="G118" s="87"/>
      <c r="H118" s="87"/>
    </row>
    <row r="119" spans="2:8" ht="11.25">
      <c r="B119" s="87"/>
      <c r="C119" s="87"/>
      <c r="D119" s="87"/>
      <c r="E119" s="87"/>
      <c r="F119" s="87"/>
      <c r="G119" s="87"/>
      <c r="H119" s="87"/>
    </row>
    <row r="120" spans="2:8" ht="11.25">
      <c r="B120" s="87"/>
      <c r="C120" s="87"/>
      <c r="D120" s="87"/>
      <c r="E120" s="87"/>
      <c r="F120" s="87"/>
      <c r="G120" s="87"/>
      <c r="H120" s="87"/>
    </row>
    <row r="121" spans="2:8" ht="11.25">
      <c r="B121" s="87"/>
      <c r="C121" s="87"/>
      <c r="D121" s="87"/>
      <c r="E121" s="87"/>
      <c r="F121" s="87"/>
      <c r="G121" s="87"/>
      <c r="H121" s="87"/>
    </row>
    <row r="122" spans="2:8" ht="11.25">
      <c r="B122" s="87"/>
      <c r="C122" s="87"/>
      <c r="D122" s="87"/>
      <c r="E122" s="87"/>
      <c r="F122" s="87"/>
      <c r="G122" s="87"/>
      <c r="H122" s="87"/>
    </row>
    <row r="123" spans="2:8" ht="11.25">
      <c r="B123" s="87"/>
      <c r="C123" s="87"/>
      <c r="D123" s="87"/>
      <c r="E123" s="87"/>
      <c r="F123" s="87"/>
      <c r="G123" s="87"/>
      <c r="H123" s="87"/>
    </row>
    <row r="124" spans="2:8" ht="11.25">
      <c r="B124" s="87"/>
      <c r="C124" s="87"/>
      <c r="D124" s="87"/>
      <c r="E124" s="87"/>
      <c r="F124" s="87"/>
      <c r="G124" s="87"/>
      <c r="H124" s="87"/>
    </row>
    <row r="125" spans="2:8" ht="11.25">
      <c r="B125" s="87"/>
      <c r="C125" s="87"/>
      <c r="D125" s="87"/>
      <c r="E125" s="87"/>
      <c r="F125" s="87"/>
      <c r="G125" s="87"/>
      <c r="H125" s="87"/>
    </row>
    <row r="126" spans="2:8" ht="11.25">
      <c r="B126" s="87"/>
      <c r="C126" s="87"/>
      <c r="D126" s="87"/>
      <c r="E126" s="87"/>
      <c r="F126" s="87"/>
      <c r="G126" s="87"/>
      <c r="H126" s="87"/>
    </row>
    <row r="127" spans="2:8" ht="11.25">
      <c r="B127" s="87"/>
      <c r="C127" s="87"/>
      <c r="D127" s="87"/>
      <c r="E127" s="87"/>
      <c r="F127" s="87"/>
      <c r="G127" s="87"/>
      <c r="H127" s="87"/>
    </row>
    <row r="128" spans="2:8" ht="11.25">
      <c r="B128" s="87"/>
      <c r="C128" s="87"/>
      <c r="D128" s="87"/>
      <c r="E128" s="87"/>
      <c r="F128" s="87"/>
      <c r="G128" s="87"/>
      <c r="H128" s="87"/>
    </row>
    <row r="129" spans="2:8" ht="11.25">
      <c r="B129" s="87"/>
      <c r="C129" s="87"/>
      <c r="D129" s="87"/>
      <c r="E129" s="87"/>
      <c r="F129" s="87"/>
      <c r="G129" s="87"/>
      <c r="H129" s="87"/>
    </row>
    <row r="130" spans="2:8" ht="11.25">
      <c r="B130" s="87"/>
      <c r="C130" s="87"/>
      <c r="D130" s="87"/>
      <c r="E130" s="87"/>
      <c r="F130" s="87"/>
      <c r="G130" s="87"/>
      <c r="H130" s="87"/>
    </row>
    <row r="131" spans="2:8" ht="11.25">
      <c r="B131" s="87"/>
      <c r="C131" s="87"/>
      <c r="D131" s="87"/>
      <c r="E131" s="87"/>
      <c r="F131" s="87"/>
      <c r="G131" s="87"/>
      <c r="H131" s="87"/>
    </row>
    <row r="132" spans="2:8" ht="11.25">
      <c r="B132" s="87"/>
      <c r="C132" s="87"/>
      <c r="D132" s="87"/>
      <c r="E132" s="87"/>
      <c r="F132" s="87"/>
      <c r="G132" s="87"/>
      <c r="H132" s="87"/>
    </row>
    <row r="133" spans="2:8" ht="11.25">
      <c r="B133" s="87"/>
      <c r="C133" s="87"/>
      <c r="D133" s="87"/>
      <c r="E133" s="87"/>
      <c r="F133" s="87"/>
      <c r="G133" s="87"/>
      <c r="H133" s="87"/>
    </row>
    <row r="134" spans="2:8" ht="11.25">
      <c r="B134" s="87"/>
      <c r="C134" s="87"/>
      <c r="D134" s="87"/>
      <c r="E134" s="87"/>
      <c r="F134" s="87"/>
      <c r="G134" s="87"/>
      <c r="H134" s="87"/>
    </row>
    <row r="135" spans="2:8" ht="11.25">
      <c r="B135" s="87"/>
      <c r="C135" s="87"/>
      <c r="D135" s="87"/>
      <c r="E135" s="87"/>
      <c r="F135" s="87"/>
      <c r="G135" s="87"/>
      <c r="H135" s="87"/>
    </row>
    <row r="136" spans="2:8" ht="11.25">
      <c r="B136" s="87"/>
      <c r="C136" s="87"/>
      <c r="D136" s="87"/>
      <c r="E136" s="87"/>
      <c r="F136" s="87"/>
      <c r="G136" s="87"/>
      <c r="H136" s="87"/>
    </row>
    <row r="137" spans="2:8" ht="11.25">
      <c r="B137" s="87"/>
      <c r="C137" s="87"/>
      <c r="D137" s="87"/>
      <c r="E137" s="87"/>
      <c r="F137" s="87"/>
      <c r="G137" s="87"/>
      <c r="H137" s="87"/>
    </row>
    <row r="138" spans="2:8" ht="11.25">
      <c r="B138" s="87"/>
      <c r="C138" s="87"/>
      <c r="D138" s="87"/>
      <c r="E138" s="87"/>
      <c r="F138" s="87"/>
      <c r="G138" s="87"/>
      <c r="H138" s="87"/>
    </row>
    <row r="139" spans="2:8" ht="11.25">
      <c r="B139" s="87"/>
      <c r="C139" s="87"/>
      <c r="D139" s="87"/>
      <c r="E139" s="87"/>
      <c r="F139" s="87"/>
      <c r="G139" s="87"/>
      <c r="H139" s="87"/>
    </row>
    <row r="140" spans="2:8" ht="11.25">
      <c r="B140" s="87"/>
      <c r="C140" s="87"/>
      <c r="D140" s="87"/>
      <c r="E140" s="87"/>
      <c r="F140" s="87"/>
      <c r="G140" s="87"/>
      <c r="H140" s="87"/>
    </row>
    <row r="141" spans="2:8" ht="11.25">
      <c r="B141" s="87"/>
      <c r="C141" s="87"/>
      <c r="D141" s="87"/>
      <c r="E141" s="87"/>
      <c r="F141" s="87"/>
      <c r="G141" s="87"/>
      <c r="H141" s="87"/>
    </row>
    <row r="142" spans="2:8" ht="11.25">
      <c r="B142" s="87"/>
      <c r="C142" s="87"/>
      <c r="D142" s="87"/>
      <c r="E142" s="87"/>
      <c r="F142" s="87"/>
      <c r="G142" s="87"/>
      <c r="H142" s="87"/>
    </row>
    <row r="143" spans="2:8" ht="11.25">
      <c r="B143" s="87"/>
      <c r="C143" s="87"/>
      <c r="D143" s="87"/>
      <c r="E143" s="87"/>
      <c r="F143" s="87"/>
      <c r="G143" s="87"/>
      <c r="H143" s="87"/>
    </row>
    <row r="144" spans="2:8" ht="11.25">
      <c r="B144" s="87"/>
      <c r="C144" s="87"/>
      <c r="D144" s="87"/>
      <c r="E144" s="87"/>
      <c r="F144" s="87"/>
      <c r="G144" s="87"/>
      <c r="H144" s="87"/>
    </row>
    <row r="145" spans="2:8" ht="11.25">
      <c r="B145" s="87"/>
      <c r="C145" s="87"/>
      <c r="D145" s="87"/>
      <c r="E145" s="87"/>
      <c r="F145" s="87"/>
      <c r="G145" s="87"/>
      <c r="H145" s="87"/>
    </row>
    <row r="146" spans="2:8" ht="11.25">
      <c r="B146" s="87"/>
      <c r="C146" s="87"/>
      <c r="D146" s="87"/>
      <c r="E146" s="87"/>
      <c r="F146" s="87"/>
      <c r="G146" s="87"/>
      <c r="H146" s="87"/>
    </row>
    <row r="147" spans="2:8" ht="11.25">
      <c r="B147" s="87"/>
      <c r="C147" s="87"/>
      <c r="D147" s="87"/>
      <c r="E147" s="87"/>
      <c r="F147" s="87"/>
      <c r="G147" s="87"/>
      <c r="H147" s="87"/>
    </row>
    <row r="148" spans="2:8" ht="11.25">
      <c r="B148" s="87"/>
      <c r="C148" s="87"/>
      <c r="D148" s="87"/>
      <c r="E148" s="87"/>
      <c r="F148" s="87"/>
      <c r="G148" s="87"/>
      <c r="H148" s="87"/>
    </row>
    <row r="149" spans="2:8" ht="11.25">
      <c r="B149" s="87"/>
      <c r="C149" s="87"/>
      <c r="D149" s="87"/>
      <c r="E149" s="87"/>
      <c r="F149" s="87"/>
      <c r="G149" s="87"/>
      <c r="H149" s="87"/>
    </row>
    <row r="150" spans="2:8" ht="11.25">
      <c r="B150" s="87"/>
      <c r="C150" s="87"/>
      <c r="D150" s="87"/>
      <c r="E150" s="87"/>
      <c r="F150" s="87"/>
      <c r="G150" s="87"/>
      <c r="H150" s="87"/>
    </row>
    <row r="151" spans="2:8" ht="11.25">
      <c r="B151" s="87"/>
      <c r="C151" s="87"/>
      <c r="D151" s="87"/>
      <c r="E151" s="87"/>
      <c r="F151" s="87"/>
      <c r="G151" s="87"/>
      <c r="H151" s="87"/>
    </row>
    <row r="152" spans="2:8" ht="11.25">
      <c r="B152" s="87"/>
      <c r="C152" s="87"/>
      <c r="D152" s="87"/>
      <c r="E152" s="87"/>
      <c r="F152" s="87"/>
      <c r="G152" s="87"/>
      <c r="H152" s="87"/>
    </row>
    <row r="153" spans="2:8" ht="11.25">
      <c r="B153" s="87"/>
      <c r="C153" s="87"/>
      <c r="D153" s="87"/>
      <c r="E153" s="87"/>
      <c r="F153" s="87"/>
      <c r="G153" s="87"/>
      <c r="H153" s="87"/>
    </row>
    <row r="154" spans="2:8" ht="11.25">
      <c r="B154" s="87"/>
      <c r="C154" s="87"/>
      <c r="D154" s="87"/>
      <c r="E154" s="87"/>
      <c r="F154" s="87"/>
      <c r="G154" s="87"/>
      <c r="H154" s="87"/>
    </row>
    <row r="155" spans="2:8" ht="11.25">
      <c r="B155" s="87"/>
      <c r="C155" s="87"/>
      <c r="D155" s="87"/>
      <c r="E155" s="87"/>
      <c r="F155" s="87"/>
      <c r="G155" s="87"/>
      <c r="H155" s="87"/>
    </row>
    <row r="156" spans="2:8" ht="11.25">
      <c r="B156" s="87"/>
      <c r="C156" s="87"/>
      <c r="D156" s="87"/>
      <c r="E156" s="87"/>
      <c r="F156" s="87"/>
      <c r="G156" s="87"/>
      <c r="H156" s="87"/>
    </row>
    <row r="157" spans="2:8" ht="11.25">
      <c r="B157" s="87"/>
      <c r="C157" s="87"/>
      <c r="D157" s="87"/>
      <c r="E157" s="87"/>
      <c r="F157" s="87"/>
      <c r="G157" s="87"/>
      <c r="H157" s="87"/>
    </row>
    <row r="158" spans="2:8" ht="11.25">
      <c r="B158" s="87"/>
      <c r="C158" s="87"/>
      <c r="D158" s="87"/>
      <c r="E158" s="87"/>
      <c r="F158" s="87"/>
      <c r="G158" s="87"/>
      <c r="H158" s="87"/>
    </row>
    <row r="159" spans="2:8" ht="11.25">
      <c r="B159" s="87"/>
      <c r="C159" s="87"/>
      <c r="D159" s="87"/>
      <c r="E159" s="87"/>
      <c r="F159" s="87"/>
      <c r="G159" s="87"/>
      <c r="H159" s="87"/>
    </row>
    <row r="160" spans="2:8" ht="11.25">
      <c r="B160" s="87"/>
      <c r="C160" s="87"/>
      <c r="D160" s="87"/>
      <c r="E160" s="87"/>
      <c r="F160" s="87"/>
      <c r="G160" s="87"/>
      <c r="H160" s="87"/>
    </row>
    <row r="161" spans="2:8" ht="11.25">
      <c r="B161" s="87"/>
      <c r="C161" s="87"/>
      <c r="D161" s="87"/>
      <c r="E161" s="87"/>
      <c r="F161" s="87"/>
      <c r="G161" s="87"/>
      <c r="H161" s="87"/>
    </row>
    <row r="162" spans="2:8" ht="11.25">
      <c r="B162" s="87"/>
      <c r="C162" s="87"/>
      <c r="D162" s="87"/>
      <c r="E162" s="87"/>
      <c r="F162" s="87"/>
      <c r="G162" s="87"/>
      <c r="H162" s="87"/>
    </row>
    <row r="163" spans="2:8" ht="11.25">
      <c r="B163" s="87"/>
      <c r="C163" s="87"/>
      <c r="D163" s="87"/>
      <c r="E163" s="87"/>
      <c r="F163" s="87"/>
      <c r="G163" s="87"/>
      <c r="H163" s="87"/>
    </row>
    <row r="164" spans="2:8" ht="11.25">
      <c r="B164" s="87"/>
      <c r="C164" s="87"/>
      <c r="D164" s="87"/>
      <c r="E164" s="87"/>
      <c r="F164" s="87"/>
      <c r="G164" s="87"/>
      <c r="H164" s="87"/>
    </row>
    <row r="165" spans="2:8" ht="11.25">
      <c r="B165" s="87"/>
      <c r="C165" s="87"/>
      <c r="D165" s="87"/>
      <c r="E165" s="87"/>
      <c r="F165" s="87"/>
      <c r="G165" s="87"/>
      <c r="H165" s="87"/>
    </row>
    <row r="166" spans="2:8" ht="11.25">
      <c r="B166" s="87"/>
      <c r="C166" s="87"/>
      <c r="D166" s="87"/>
      <c r="E166" s="87"/>
      <c r="F166" s="87"/>
      <c r="G166" s="87"/>
      <c r="H166" s="87"/>
    </row>
    <row r="167" spans="2:8" ht="11.25">
      <c r="B167" s="87"/>
      <c r="C167" s="87"/>
      <c r="D167" s="87"/>
      <c r="E167" s="87"/>
      <c r="F167" s="87"/>
      <c r="G167" s="87"/>
      <c r="H167" s="87"/>
    </row>
    <row r="168" spans="2:8" ht="11.25">
      <c r="B168" s="87"/>
      <c r="C168" s="87"/>
      <c r="D168" s="87"/>
      <c r="E168" s="87"/>
      <c r="F168" s="87"/>
      <c r="G168" s="87"/>
      <c r="H168" s="87"/>
    </row>
    <row r="169" spans="2:8" ht="11.25">
      <c r="B169" s="87"/>
      <c r="C169" s="87"/>
      <c r="D169" s="87"/>
      <c r="E169" s="87"/>
      <c r="F169" s="87"/>
      <c r="G169" s="87"/>
      <c r="H169" s="87"/>
    </row>
    <row r="170" spans="2:8" ht="11.25">
      <c r="B170" s="87"/>
      <c r="C170" s="87"/>
      <c r="D170" s="87"/>
      <c r="E170" s="87"/>
      <c r="F170" s="87"/>
      <c r="G170" s="87"/>
      <c r="H170" s="87"/>
    </row>
    <row r="171" spans="2:8" ht="11.25">
      <c r="B171" s="87"/>
      <c r="C171" s="87"/>
      <c r="D171" s="87"/>
      <c r="E171" s="87"/>
      <c r="F171" s="87"/>
      <c r="G171" s="87"/>
      <c r="H171" s="87"/>
    </row>
    <row r="172" spans="2:8" ht="11.25">
      <c r="B172" s="87"/>
      <c r="C172" s="87"/>
      <c r="D172" s="87"/>
      <c r="E172" s="87"/>
      <c r="F172" s="87"/>
      <c r="G172" s="87"/>
      <c r="H172" s="87"/>
    </row>
    <row r="173" spans="2:8" ht="11.25">
      <c r="B173" s="87"/>
      <c r="C173" s="87"/>
      <c r="D173" s="87"/>
      <c r="E173" s="87"/>
      <c r="F173" s="87"/>
      <c r="G173" s="87"/>
      <c r="H173" s="87"/>
    </row>
    <row r="174" spans="2:8" ht="11.25">
      <c r="B174" s="87"/>
      <c r="C174" s="87"/>
      <c r="D174" s="87"/>
      <c r="E174" s="87"/>
      <c r="F174" s="87"/>
      <c r="G174" s="87"/>
      <c r="H174" s="87"/>
    </row>
    <row r="175" spans="2:8" ht="11.25">
      <c r="B175" s="87"/>
      <c r="C175" s="87"/>
      <c r="D175" s="87"/>
      <c r="E175" s="87"/>
      <c r="F175" s="87"/>
      <c r="G175" s="87"/>
      <c r="H175" s="87"/>
    </row>
    <row r="176" spans="2:8" ht="11.25">
      <c r="B176" s="87"/>
      <c r="C176" s="87"/>
      <c r="D176" s="87"/>
      <c r="E176" s="87"/>
      <c r="F176" s="87"/>
      <c r="G176" s="87"/>
      <c r="H176" s="87"/>
    </row>
    <row r="177" spans="2:8" ht="11.25">
      <c r="B177" s="87"/>
      <c r="C177" s="87"/>
      <c r="D177" s="87"/>
      <c r="E177" s="87"/>
      <c r="F177" s="87"/>
      <c r="G177" s="87"/>
      <c r="H177" s="87"/>
    </row>
    <row r="178" spans="2:8" ht="11.25">
      <c r="B178" s="87"/>
      <c r="C178" s="87"/>
      <c r="D178" s="87"/>
      <c r="E178" s="87"/>
      <c r="F178" s="87"/>
      <c r="G178" s="87"/>
      <c r="H178" s="87"/>
    </row>
    <row r="179" spans="2:8" ht="11.25">
      <c r="B179" s="87"/>
      <c r="C179" s="87"/>
      <c r="D179" s="87"/>
      <c r="E179" s="87"/>
      <c r="F179" s="87"/>
      <c r="G179" s="87"/>
      <c r="H179" s="87"/>
    </row>
    <row r="180" spans="2:8" ht="11.25">
      <c r="B180" s="87"/>
      <c r="C180" s="87"/>
      <c r="D180" s="87"/>
      <c r="E180" s="87"/>
      <c r="F180" s="87"/>
      <c r="G180" s="87"/>
      <c r="H180" s="87"/>
    </row>
    <row r="181" spans="2:8" ht="11.25">
      <c r="B181" s="87"/>
      <c r="C181" s="87"/>
      <c r="D181" s="87"/>
      <c r="E181" s="87"/>
      <c r="F181" s="87"/>
      <c r="G181" s="87"/>
      <c r="H181" s="87"/>
    </row>
    <row r="182" spans="2:8" ht="11.25">
      <c r="B182" s="87"/>
      <c r="C182" s="87"/>
      <c r="D182" s="87"/>
      <c r="E182" s="87"/>
      <c r="F182" s="87"/>
      <c r="G182" s="87"/>
      <c r="H182" s="87"/>
    </row>
    <row r="183" spans="2:8" ht="11.25">
      <c r="B183" s="87"/>
      <c r="C183" s="87"/>
      <c r="D183" s="87"/>
      <c r="E183" s="87"/>
      <c r="F183" s="87"/>
      <c r="G183" s="87"/>
      <c r="H183" s="87"/>
    </row>
    <row r="184" spans="2:8" ht="11.25">
      <c r="B184" s="87"/>
      <c r="C184" s="87"/>
      <c r="D184" s="87"/>
      <c r="E184" s="87"/>
      <c r="F184" s="87"/>
      <c r="G184" s="87"/>
      <c r="H184" s="87"/>
    </row>
    <row r="185" spans="2:8" ht="11.25">
      <c r="B185" s="87"/>
      <c r="C185" s="87"/>
      <c r="D185" s="87"/>
      <c r="E185" s="87"/>
      <c r="F185" s="87"/>
      <c r="G185" s="87"/>
      <c r="H185" s="87"/>
    </row>
    <row r="186" spans="2:8" ht="11.25">
      <c r="B186" s="87"/>
      <c r="C186" s="87"/>
      <c r="D186" s="87"/>
      <c r="E186" s="87"/>
      <c r="F186" s="87"/>
      <c r="G186" s="87"/>
      <c r="H186" s="87"/>
    </row>
    <row r="187" spans="2:8" ht="11.25">
      <c r="B187" s="87"/>
      <c r="C187" s="87"/>
      <c r="D187" s="87"/>
      <c r="E187" s="87"/>
      <c r="F187" s="87"/>
      <c r="G187" s="87"/>
      <c r="H187" s="87"/>
    </row>
    <row r="188" spans="2:8" ht="11.25">
      <c r="B188" s="87"/>
      <c r="C188" s="87"/>
      <c r="D188" s="87"/>
      <c r="E188" s="87"/>
      <c r="F188" s="87"/>
      <c r="G188" s="87"/>
      <c r="H188" s="87"/>
    </row>
    <row r="189" spans="2:8" ht="11.25">
      <c r="B189" s="87"/>
      <c r="C189" s="87"/>
      <c r="D189" s="87"/>
      <c r="E189" s="87"/>
      <c r="F189" s="87"/>
      <c r="G189" s="87"/>
      <c r="H189" s="87"/>
    </row>
    <row r="190" spans="2:8" ht="11.25">
      <c r="B190" s="87"/>
      <c r="C190" s="87"/>
      <c r="D190" s="87"/>
      <c r="E190" s="87"/>
      <c r="F190" s="87"/>
      <c r="G190" s="87"/>
      <c r="H190" s="87"/>
    </row>
    <row r="191" spans="2:8" ht="11.25">
      <c r="B191" s="87"/>
      <c r="C191" s="87"/>
      <c r="D191" s="87"/>
      <c r="E191" s="87"/>
      <c r="F191" s="87"/>
      <c r="G191" s="87"/>
      <c r="H191" s="87"/>
    </row>
    <row r="192" spans="2:8" ht="11.25">
      <c r="B192" s="87"/>
      <c r="C192" s="87"/>
      <c r="D192" s="87"/>
      <c r="E192" s="87"/>
      <c r="F192" s="87"/>
      <c r="G192" s="87"/>
      <c r="H192" s="87"/>
    </row>
    <row r="193" spans="2:8" ht="11.25">
      <c r="B193" s="87"/>
      <c r="C193" s="87"/>
      <c r="D193" s="87"/>
      <c r="E193" s="87"/>
      <c r="F193" s="87"/>
      <c r="G193" s="87"/>
      <c r="H193" s="87"/>
    </row>
    <row r="194" spans="2:8" ht="11.25">
      <c r="B194" s="87"/>
      <c r="C194" s="87"/>
      <c r="D194" s="87"/>
      <c r="E194" s="87"/>
      <c r="F194" s="87"/>
      <c r="G194" s="87"/>
      <c r="H194" s="87"/>
    </row>
    <row r="195" spans="2:8" ht="11.25">
      <c r="B195" s="87"/>
      <c r="C195" s="87"/>
      <c r="D195" s="87"/>
      <c r="E195" s="87"/>
      <c r="F195" s="87"/>
      <c r="G195" s="87"/>
      <c r="H195" s="87"/>
    </row>
    <row r="196" spans="2:8" ht="11.25">
      <c r="B196" s="87"/>
      <c r="C196" s="87"/>
      <c r="D196" s="87"/>
      <c r="E196" s="87"/>
      <c r="F196" s="87"/>
      <c r="G196" s="87"/>
      <c r="H196" s="87"/>
    </row>
    <row r="197" spans="2:8" ht="11.25">
      <c r="B197" s="87"/>
      <c r="C197" s="87"/>
      <c r="D197" s="87"/>
      <c r="E197" s="87"/>
      <c r="F197" s="87"/>
      <c r="G197" s="87"/>
      <c r="H197" s="87"/>
    </row>
    <row r="198" spans="2:8" ht="11.25">
      <c r="B198" s="87"/>
      <c r="C198" s="87"/>
      <c r="D198" s="87"/>
      <c r="E198" s="87"/>
      <c r="F198" s="87"/>
      <c r="G198" s="87"/>
      <c r="H198" s="87"/>
    </row>
    <row r="199" spans="2:8" ht="11.25">
      <c r="B199" s="87"/>
      <c r="C199" s="87"/>
      <c r="D199" s="87"/>
      <c r="E199" s="87"/>
      <c r="F199" s="87"/>
      <c r="G199" s="87"/>
      <c r="H199" s="87"/>
    </row>
    <row r="200" spans="2:8" ht="11.25">
      <c r="B200" s="87"/>
      <c r="C200" s="87"/>
      <c r="D200" s="87"/>
      <c r="E200" s="87"/>
      <c r="F200" s="87"/>
      <c r="G200" s="87"/>
      <c r="H200" s="87"/>
    </row>
  </sheetData>
  <sheetProtection/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0"/>
  <sheetViews>
    <sheetView zoomScalePageLayoutView="0" workbookViewId="0" topLeftCell="A1">
      <pane ySplit="4" topLeftCell="BM5" activePane="bottomLeft" state="frozen"/>
      <selection pane="topLeft" activeCell="J32" sqref="J32"/>
      <selection pane="bottomLeft" activeCell="D23" sqref="D23"/>
    </sheetView>
  </sheetViews>
  <sheetFormatPr defaultColWidth="9.33203125" defaultRowHeight="11.25"/>
  <cols>
    <col min="1" max="1" width="5.16015625" style="6" customWidth="1"/>
    <col min="2" max="2" width="24.83203125" style="1" customWidth="1"/>
    <col min="3" max="3" width="26.33203125" style="1" customWidth="1"/>
    <col min="4" max="4" width="12.16015625" style="1" customWidth="1"/>
    <col min="5" max="5" width="28.33203125" style="1" customWidth="1"/>
    <col min="6" max="6" width="24" style="1" customWidth="1"/>
    <col min="7" max="7" width="31.16015625" style="1" customWidth="1"/>
    <col min="8" max="8" width="12.33203125" style="1" customWidth="1"/>
    <col min="9" max="9" width="21.83203125" style="1" customWidth="1"/>
    <col min="10" max="10" width="21.66015625" style="1" customWidth="1"/>
    <col min="11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="97" customFormat="1" ht="12.75" customHeight="1">
      <c r="A3" s="104" t="s">
        <v>255</v>
      </c>
    </row>
    <row r="4" s="97" customFormat="1" ht="12.75" customHeight="1">
      <c r="A4" s="105" t="s">
        <v>88</v>
      </c>
    </row>
    <row r="6" spans="2:6" ht="11.25">
      <c r="B6" s="83"/>
      <c r="F6" s="83"/>
    </row>
    <row r="8" spans="2:10" ht="33.75">
      <c r="B8" s="5" t="s">
        <v>69</v>
      </c>
      <c r="C8" s="5" t="s">
        <v>70</v>
      </c>
      <c r="D8" s="5" t="s">
        <v>143</v>
      </c>
      <c r="E8" s="5" t="s">
        <v>137</v>
      </c>
      <c r="F8" s="5" t="s">
        <v>138</v>
      </c>
      <c r="J8" s="26"/>
    </row>
    <row r="9" spans="2:10" ht="11.25">
      <c r="B9" s="147"/>
      <c r="C9" s="147"/>
      <c r="D9" s="147"/>
      <c r="E9" s="147"/>
      <c r="F9" s="147"/>
      <c r="J9" s="34"/>
    </row>
    <row r="10" spans="2:10" ht="11.25">
      <c r="B10" s="148"/>
      <c r="C10" s="148"/>
      <c r="D10" s="149"/>
      <c r="E10" s="148"/>
      <c r="F10" s="148"/>
      <c r="J10" s="34"/>
    </row>
    <row r="11" spans="2:10" ht="11.25">
      <c r="B11" s="148"/>
      <c r="C11" s="148"/>
      <c r="D11" s="148"/>
      <c r="E11" s="148"/>
      <c r="F11" s="148"/>
      <c r="J11" s="34"/>
    </row>
    <row r="12" spans="2:10" ht="11.25">
      <c r="B12" s="148"/>
      <c r="C12" s="148"/>
      <c r="D12" s="148"/>
      <c r="E12" s="148"/>
      <c r="F12" s="148"/>
      <c r="J12" s="34"/>
    </row>
    <row r="13" spans="2:10" ht="11.25">
      <c r="B13" s="148"/>
      <c r="C13" s="148"/>
      <c r="D13" s="148"/>
      <c r="E13" s="148"/>
      <c r="F13" s="148"/>
      <c r="J13" s="34"/>
    </row>
    <row r="14" spans="2:10" ht="11.25">
      <c r="B14" s="148"/>
      <c r="C14" s="148"/>
      <c r="D14" s="148"/>
      <c r="E14" s="148"/>
      <c r="F14" s="148"/>
      <c r="J14" s="34"/>
    </row>
    <row r="15" spans="2:10" ht="11.25">
      <c r="B15" s="148"/>
      <c r="C15" s="148"/>
      <c r="D15" s="148"/>
      <c r="E15" s="148"/>
      <c r="F15" s="148"/>
      <c r="J15" s="34"/>
    </row>
    <row r="16" spans="2:10" ht="11.25">
      <c r="B16" s="148"/>
      <c r="C16" s="148"/>
      <c r="D16" s="148"/>
      <c r="E16" s="148"/>
      <c r="F16" s="148"/>
      <c r="J16" s="34"/>
    </row>
    <row r="17" spans="2:10" ht="11.25">
      <c r="B17" s="148"/>
      <c r="C17" s="148"/>
      <c r="D17" s="148"/>
      <c r="E17" s="148"/>
      <c r="F17" s="148"/>
      <c r="J17" s="34"/>
    </row>
    <row r="18" spans="2:10" ht="11.25">
      <c r="B18" s="148"/>
      <c r="C18" s="148"/>
      <c r="D18" s="148"/>
      <c r="E18" s="148"/>
      <c r="F18" s="148"/>
      <c r="J18" s="34"/>
    </row>
    <row r="19" spans="2:10" ht="11.25">
      <c r="B19" s="148"/>
      <c r="C19" s="148"/>
      <c r="D19" s="148"/>
      <c r="E19" s="148"/>
      <c r="F19" s="148"/>
      <c r="J19" s="34"/>
    </row>
    <row r="20" spans="2:10" ht="11.25">
      <c r="B20" s="148"/>
      <c r="C20" s="148"/>
      <c r="D20" s="148"/>
      <c r="E20" s="148"/>
      <c r="F20" s="148"/>
      <c r="J20" s="34"/>
    </row>
    <row r="21" spans="2:10" ht="11.25">
      <c r="B21" s="148"/>
      <c r="C21" s="148"/>
      <c r="D21" s="148"/>
      <c r="E21" s="148"/>
      <c r="F21" s="148"/>
      <c r="J21" s="34"/>
    </row>
    <row r="22" spans="2:10" ht="11.25">
      <c r="B22" s="150"/>
      <c r="C22" s="150"/>
      <c r="D22" s="150"/>
      <c r="E22" s="150"/>
      <c r="F22" s="150"/>
      <c r="J22" s="34"/>
    </row>
    <row r="23" spans="3:10" ht="11.25">
      <c r="C23" s="51" t="s">
        <v>132</v>
      </c>
      <c r="D23" s="49">
        <f>+SUM(D9:D22)</f>
        <v>0</v>
      </c>
      <c r="J23" s="12"/>
    </row>
    <row r="24" spans="6:10" ht="11.25">
      <c r="F24" s="26"/>
      <c r="G24" s="26"/>
      <c r="H24" s="26"/>
      <c r="I24" s="26"/>
      <c r="J24" s="26"/>
    </row>
    <row r="25" spans="6:10" ht="11.25">
      <c r="F25" s="34"/>
      <c r="G25" s="34"/>
      <c r="H25" s="34"/>
      <c r="I25" s="34"/>
      <c r="J25" s="34"/>
    </row>
    <row r="26" spans="6:10" ht="11.25">
      <c r="F26" s="34"/>
      <c r="G26" s="34"/>
      <c r="H26" s="34"/>
      <c r="I26" s="34"/>
      <c r="J26" s="34"/>
    </row>
    <row r="27" spans="6:10" ht="11.25">
      <c r="F27" s="34"/>
      <c r="G27" s="34"/>
      <c r="H27" s="34"/>
      <c r="I27" s="34"/>
      <c r="J27" s="34"/>
    </row>
    <row r="28" spans="6:10" ht="11.25">
      <c r="F28" s="34"/>
      <c r="G28" s="34"/>
      <c r="H28" s="34"/>
      <c r="I28" s="34"/>
      <c r="J28" s="34"/>
    </row>
    <row r="29" spans="6:10" ht="11.25">
      <c r="F29" s="34"/>
      <c r="G29" s="34"/>
      <c r="H29" s="34"/>
      <c r="I29" s="34"/>
      <c r="J29" s="34"/>
    </row>
    <row r="30" spans="6:10" ht="11.25">
      <c r="F30" s="34"/>
      <c r="G30" s="34"/>
      <c r="H30" s="34"/>
      <c r="I30" s="34"/>
      <c r="J30" s="34"/>
    </row>
    <row r="31" spans="6:10" ht="11.25">
      <c r="F31" s="34"/>
      <c r="G31" s="34"/>
      <c r="H31" s="34"/>
      <c r="I31" s="34"/>
      <c r="J31" s="34"/>
    </row>
    <row r="32" spans="6:10" ht="11.25">
      <c r="F32" s="34"/>
      <c r="G32" s="34"/>
      <c r="H32" s="34"/>
      <c r="I32" s="34"/>
      <c r="J32" s="34"/>
    </row>
    <row r="33" spans="6:10" ht="11.25">
      <c r="F33" s="34"/>
      <c r="G33" s="34"/>
      <c r="H33" s="34"/>
      <c r="I33" s="34"/>
      <c r="J33" s="34"/>
    </row>
    <row r="34" spans="6:10" ht="11.25">
      <c r="F34" s="34"/>
      <c r="G34" s="34"/>
      <c r="H34" s="34"/>
      <c r="I34" s="34"/>
      <c r="J34" s="34"/>
    </row>
    <row r="35" spans="6:10" ht="11.25">
      <c r="F35" s="34"/>
      <c r="G35" s="34"/>
      <c r="H35" s="34"/>
      <c r="I35" s="34"/>
      <c r="J35" s="34"/>
    </row>
    <row r="36" spans="6:10" ht="11.25">
      <c r="F36" s="34"/>
      <c r="G36" s="34"/>
      <c r="H36" s="34"/>
      <c r="I36" s="34"/>
      <c r="J36" s="34"/>
    </row>
    <row r="37" spans="6:10" ht="11.25">
      <c r="F37" s="34"/>
      <c r="G37" s="34"/>
      <c r="H37" s="34"/>
      <c r="I37" s="34"/>
      <c r="J37" s="34"/>
    </row>
    <row r="38" spans="6:10" ht="11.25">
      <c r="F38" s="34"/>
      <c r="G38" s="34"/>
      <c r="H38" s="34"/>
      <c r="I38" s="34"/>
      <c r="J38" s="34"/>
    </row>
    <row r="39" spans="6:10" ht="11.25">
      <c r="F39" s="34"/>
      <c r="G39" s="34"/>
      <c r="H39" s="34"/>
      <c r="I39" s="34"/>
      <c r="J39" s="34"/>
    </row>
    <row r="40" ht="11.25">
      <c r="J40" s="12"/>
    </row>
  </sheetData>
  <sheetProtection formatCells="0" formatColumns="0" formatRows="0"/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39"/>
  <sheetViews>
    <sheetView zoomScalePageLayoutView="0" workbookViewId="0" topLeftCell="A1">
      <pane ySplit="4" topLeftCell="BM5" activePane="bottomLeft" state="frozen"/>
      <selection pane="topLeft" activeCell="J32" sqref="J32"/>
      <selection pane="bottomLeft" activeCell="B11" sqref="B11"/>
    </sheetView>
  </sheetViews>
  <sheetFormatPr defaultColWidth="9.33203125" defaultRowHeight="11.25"/>
  <cols>
    <col min="1" max="1" width="5.16015625" style="6" customWidth="1"/>
    <col min="2" max="2" width="49" style="1" customWidth="1"/>
    <col min="3" max="9" width="12.33203125" style="1" customWidth="1"/>
    <col min="10" max="10" width="19.16015625" style="1" bestFit="1" customWidth="1"/>
    <col min="11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="97" customFormat="1" ht="12.75" customHeight="1">
      <c r="A3" s="104" t="s">
        <v>256</v>
      </c>
    </row>
    <row r="4" s="97" customFormat="1" ht="12.75" customHeight="1">
      <c r="A4" s="105" t="s">
        <v>88</v>
      </c>
    </row>
    <row r="8" spans="3:9" ht="33.75">
      <c r="C8" s="28" t="s">
        <v>123</v>
      </c>
      <c r="D8" s="28" t="s">
        <v>124</v>
      </c>
      <c r="E8" s="28" t="s">
        <v>125</v>
      </c>
      <c r="F8" s="28" t="s">
        <v>126</v>
      </c>
      <c r="G8" s="28" t="s">
        <v>127</v>
      </c>
      <c r="H8" s="28" t="s">
        <v>197</v>
      </c>
      <c r="I8" s="205" t="s">
        <v>77</v>
      </c>
    </row>
    <row r="9" spans="3:9" ht="11.25">
      <c r="C9" s="27" t="s">
        <v>96</v>
      </c>
      <c r="D9" s="27" t="s">
        <v>96</v>
      </c>
      <c r="E9" s="27" t="s">
        <v>96</v>
      </c>
      <c r="F9" s="27" t="s">
        <v>96</v>
      </c>
      <c r="G9" s="36" t="s">
        <v>96</v>
      </c>
      <c r="H9" s="36" t="s">
        <v>96</v>
      </c>
      <c r="I9" s="233" t="s">
        <v>96</v>
      </c>
    </row>
    <row r="10" spans="2:9" ht="11.25">
      <c r="B10" s="15"/>
      <c r="I10" s="7"/>
    </row>
    <row r="11" spans="2:11" ht="11.25">
      <c r="B11" s="11" t="s">
        <v>306</v>
      </c>
      <c r="C11" s="107"/>
      <c r="D11" s="134"/>
      <c r="E11" s="107"/>
      <c r="F11" s="107"/>
      <c r="G11" s="107"/>
      <c r="H11" s="107"/>
      <c r="I11" s="230">
        <f aca="true" t="shared" si="0" ref="I11:I17">+SUM(C11:H11)</f>
        <v>0</v>
      </c>
      <c r="K11" s="67"/>
    </row>
    <row r="12" spans="2:11" ht="11.25">
      <c r="B12" s="11" t="s">
        <v>68</v>
      </c>
      <c r="C12" s="112"/>
      <c r="D12" s="135"/>
      <c r="E12" s="112"/>
      <c r="F12" s="112"/>
      <c r="G12" s="112"/>
      <c r="H12" s="112"/>
      <c r="I12" s="231">
        <f t="shared" si="0"/>
        <v>0</v>
      </c>
      <c r="K12" s="67"/>
    </row>
    <row r="13" spans="2:11" ht="11.25">
      <c r="B13" s="11" t="s">
        <v>86</v>
      </c>
      <c r="C13" s="112"/>
      <c r="D13" s="135"/>
      <c r="E13" s="112"/>
      <c r="F13" s="112"/>
      <c r="G13" s="112"/>
      <c r="H13" s="112"/>
      <c r="I13" s="231">
        <f t="shared" si="0"/>
        <v>0</v>
      </c>
      <c r="K13" s="67"/>
    </row>
    <row r="14" spans="2:11" ht="11.25">
      <c r="B14" s="11" t="s">
        <v>92</v>
      </c>
      <c r="C14" s="109"/>
      <c r="D14" s="272"/>
      <c r="E14" s="109"/>
      <c r="F14" s="109"/>
      <c r="G14" s="109"/>
      <c r="H14" s="109"/>
      <c r="I14" s="231">
        <f t="shared" si="0"/>
        <v>0</v>
      </c>
      <c r="K14" s="67"/>
    </row>
    <row r="15" spans="2:11" ht="11.25">
      <c r="B15" s="11" t="s">
        <v>3</v>
      </c>
      <c r="C15" s="109"/>
      <c r="D15" s="272"/>
      <c r="E15" s="109"/>
      <c r="F15" s="109"/>
      <c r="G15" s="109"/>
      <c r="H15" s="109"/>
      <c r="I15" s="270">
        <f t="shared" si="0"/>
        <v>0</v>
      </c>
      <c r="K15" s="67"/>
    </row>
    <row r="16" spans="2:11" ht="11.25">
      <c r="B16" s="11" t="s">
        <v>4</v>
      </c>
      <c r="C16" s="264"/>
      <c r="D16" s="265"/>
      <c r="E16" s="264"/>
      <c r="F16" s="264"/>
      <c r="G16" s="264"/>
      <c r="H16" s="264"/>
      <c r="I16" s="231">
        <f t="shared" si="0"/>
        <v>0</v>
      </c>
      <c r="K16" s="67"/>
    </row>
    <row r="17" spans="2:11" ht="11.25">
      <c r="B17" s="14" t="s">
        <v>307</v>
      </c>
      <c r="C17" s="110"/>
      <c r="D17" s="136"/>
      <c r="E17" s="110"/>
      <c r="F17" s="110"/>
      <c r="G17" s="110"/>
      <c r="H17" s="110"/>
      <c r="I17" s="44">
        <f t="shared" si="0"/>
        <v>0</v>
      </c>
      <c r="K17" s="67"/>
    </row>
    <row r="22" ht="11.25">
      <c r="B22" s="7" t="s">
        <v>247</v>
      </c>
    </row>
    <row r="24" spans="2:10" ht="11.25">
      <c r="B24" s="49" t="s">
        <v>257</v>
      </c>
      <c r="C24" s="177" t="s">
        <v>258</v>
      </c>
      <c r="D24" s="288" t="s">
        <v>259</v>
      </c>
      <c r="E24" s="288"/>
      <c r="F24" s="288"/>
      <c r="G24" s="288" t="s">
        <v>260</v>
      </c>
      <c r="H24" s="288"/>
      <c r="I24" s="288"/>
      <c r="J24" s="176" t="s">
        <v>261</v>
      </c>
    </row>
    <row r="25" spans="2:10" ht="11.25">
      <c r="B25" s="237"/>
      <c r="C25" s="107"/>
      <c r="D25" s="289"/>
      <c r="E25" s="290"/>
      <c r="F25" s="291"/>
      <c r="G25" s="289"/>
      <c r="H25" s="290"/>
      <c r="I25" s="291"/>
      <c r="J25" s="240"/>
    </row>
    <row r="26" spans="2:10" ht="11.25">
      <c r="B26" s="238"/>
      <c r="C26" s="112"/>
      <c r="D26" s="284"/>
      <c r="E26" s="285"/>
      <c r="F26" s="286"/>
      <c r="G26" s="284"/>
      <c r="H26" s="285"/>
      <c r="I26" s="286"/>
      <c r="J26" s="241"/>
    </row>
    <row r="27" spans="2:10" ht="11.25">
      <c r="B27" s="238"/>
      <c r="C27" s="112"/>
      <c r="D27" s="284"/>
      <c r="E27" s="285"/>
      <c r="F27" s="286"/>
      <c r="G27" s="284"/>
      <c r="H27" s="285"/>
      <c r="I27" s="286"/>
      <c r="J27" s="241"/>
    </row>
    <row r="28" spans="2:10" ht="11.25">
      <c r="B28" s="238"/>
      <c r="C28" s="112"/>
      <c r="D28" s="284"/>
      <c r="E28" s="285"/>
      <c r="F28" s="286"/>
      <c r="G28" s="284"/>
      <c r="H28" s="285"/>
      <c r="I28" s="286"/>
      <c r="J28" s="241"/>
    </row>
    <row r="29" spans="2:10" ht="11.25">
      <c r="B29" s="238"/>
      <c r="C29" s="112"/>
      <c r="D29" s="284"/>
      <c r="E29" s="285"/>
      <c r="F29" s="286"/>
      <c r="G29" s="284"/>
      <c r="H29" s="285"/>
      <c r="I29" s="286"/>
      <c r="J29" s="241"/>
    </row>
    <row r="30" spans="2:10" ht="11.25">
      <c r="B30" s="238"/>
      <c r="C30" s="112"/>
      <c r="D30" s="284"/>
      <c r="E30" s="285"/>
      <c r="F30" s="286"/>
      <c r="G30" s="284"/>
      <c r="H30" s="285"/>
      <c r="I30" s="286"/>
      <c r="J30" s="241"/>
    </row>
    <row r="31" spans="2:10" ht="11.25">
      <c r="B31" s="238"/>
      <c r="C31" s="112"/>
      <c r="D31" s="284"/>
      <c r="E31" s="285"/>
      <c r="F31" s="286"/>
      <c r="G31" s="284"/>
      <c r="H31" s="285"/>
      <c r="I31" s="286"/>
      <c r="J31" s="241"/>
    </row>
    <row r="32" spans="2:10" ht="11.25">
      <c r="B32" s="238"/>
      <c r="C32" s="112"/>
      <c r="D32" s="284"/>
      <c r="E32" s="285"/>
      <c r="F32" s="286"/>
      <c r="G32" s="284"/>
      <c r="H32" s="285"/>
      <c r="I32" s="286"/>
      <c r="J32" s="241"/>
    </row>
    <row r="33" spans="2:10" ht="11.25">
      <c r="B33" s="238"/>
      <c r="C33" s="112"/>
      <c r="D33" s="284"/>
      <c r="E33" s="285"/>
      <c r="F33" s="286"/>
      <c r="G33" s="284"/>
      <c r="H33" s="285"/>
      <c r="I33" s="286"/>
      <c r="J33" s="241"/>
    </row>
    <row r="34" spans="2:10" ht="11.25">
      <c r="B34" s="238"/>
      <c r="C34" s="112"/>
      <c r="D34" s="284"/>
      <c r="E34" s="285"/>
      <c r="F34" s="286"/>
      <c r="G34" s="284"/>
      <c r="H34" s="285"/>
      <c r="I34" s="286"/>
      <c r="J34" s="241"/>
    </row>
    <row r="35" spans="2:10" ht="11.25">
      <c r="B35" s="238"/>
      <c r="C35" s="112"/>
      <c r="D35" s="284"/>
      <c r="E35" s="285"/>
      <c r="F35" s="286"/>
      <c r="G35" s="284"/>
      <c r="H35" s="285"/>
      <c r="I35" s="286"/>
      <c r="J35" s="241"/>
    </row>
    <row r="36" spans="2:10" ht="11.25">
      <c r="B36" s="238"/>
      <c r="C36" s="112"/>
      <c r="D36" s="284"/>
      <c r="E36" s="285"/>
      <c r="F36" s="286"/>
      <c r="G36" s="284"/>
      <c r="H36" s="285"/>
      <c r="I36" s="286"/>
      <c r="J36" s="241"/>
    </row>
    <row r="37" spans="2:10" ht="11.25">
      <c r="B37" s="238"/>
      <c r="C37" s="112"/>
      <c r="D37" s="284"/>
      <c r="E37" s="285"/>
      <c r="F37" s="286"/>
      <c r="G37" s="284"/>
      <c r="H37" s="285"/>
      <c r="I37" s="286"/>
      <c r="J37" s="241"/>
    </row>
    <row r="38" spans="2:10" ht="11.25">
      <c r="B38" s="238"/>
      <c r="C38" s="112"/>
      <c r="D38" s="284"/>
      <c r="E38" s="285"/>
      <c r="F38" s="286"/>
      <c r="G38" s="284"/>
      <c r="H38" s="285"/>
      <c r="I38" s="286"/>
      <c r="J38" s="241"/>
    </row>
    <row r="39" spans="2:10" ht="11.25">
      <c r="B39" s="239"/>
      <c r="C39" s="110"/>
      <c r="D39" s="292"/>
      <c r="E39" s="293"/>
      <c r="F39" s="294"/>
      <c r="G39" s="292"/>
      <c r="H39" s="293"/>
      <c r="I39" s="294"/>
      <c r="J39" s="242"/>
    </row>
  </sheetData>
  <sheetProtection formatCells="0" formatColumns="0" formatRows="0"/>
  <mergeCells count="32">
    <mergeCell ref="D37:F37"/>
    <mergeCell ref="G37:I37"/>
    <mergeCell ref="D38:F38"/>
    <mergeCell ref="G38:I38"/>
    <mergeCell ref="D35:F35"/>
    <mergeCell ref="G35:I35"/>
    <mergeCell ref="D36:F36"/>
    <mergeCell ref="G36:I36"/>
    <mergeCell ref="D30:F30"/>
    <mergeCell ref="G30:I30"/>
    <mergeCell ref="D39:F39"/>
    <mergeCell ref="G39:I39"/>
    <mergeCell ref="D32:F32"/>
    <mergeCell ref="G32:I32"/>
    <mergeCell ref="D33:F33"/>
    <mergeCell ref="G33:I33"/>
    <mergeCell ref="D34:F34"/>
    <mergeCell ref="G34:I34"/>
    <mergeCell ref="D28:F28"/>
    <mergeCell ref="G28:I28"/>
    <mergeCell ref="D29:F29"/>
    <mergeCell ref="G29:I29"/>
    <mergeCell ref="D31:F31"/>
    <mergeCell ref="G31:I31"/>
    <mergeCell ref="D24:F24"/>
    <mergeCell ref="G24:I24"/>
    <mergeCell ref="D25:F25"/>
    <mergeCell ref="G25:I25"/>
    <mergeCell ref="D26:F26"/>
    <mergeCell ref="G26:I26"/>
    <mergeCell ref="D27:F27"/>
    <mergeCell ref="G27:I27"/>
  </mergeCells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63"/>
  <sheetViews>
    <sheetView zoomScalePageLayoutView="0" workbookViewId="0" topLeftCell="A1">
      <pane ySplit="4" topLeftCell="BM5" activePane="bottomLeft" state="frozen"/>
      <selection pane="topLeft" activeCell="J32" sqref="J32"/>
      <selection pane="bottomLeft" activeCell="I19" sqref="I19"/>
    </sheetView>
  </sheetViews>
  <sheetFormatPr defaultColWidth="9.33203125" defaultRowHeight="11.25"/>
  <cols>
    <col min="1" max="1" width="5.16015625" style="6" customWidth="1"/>
    <col min="2" max="2" width="29" style="1" customWidth="1"/>
    <col min="3" max="3" width="49" style="1" customWidth="1"/>
    <col min="4" max="6" width="12.33203125" style="1" customWidth="1"/>
    <col min="7" max="7" width="26.16015625" style="1" customWidth="1"/>
    <col min="8" max="8" width="12.33203125" style="1" customWidth="1"/>
    <col min="9" max="11" width="26.16015625" style="1" customWidth="1"/>
    <col min="12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="97" customFormat="1" ht="12.75" customHeight="1">
      <c r="A3" s="104" t="s">
        <v>279</v>
      </c>
    </row>
    <row r="4" s="97" customFormat="1" ht="12.75" customHeight="1">
      <c r="A4" s="105" t="s">
        <v>88</v>
      </c>
    </row>
    <row r="8" spans="2:11" ht="27.75" customHeight="1">
      <c r="B8" s="208" t="s">
        <v>145</v>
      </c>
      <c r="C8" s="208" t="s">
        <v>144</v>
      </c>
      <c r="D8" s="28" t="s">
        <v>102</v>
      </c>
      <c r="E8" s="28" t="s">
        <v>227</v>
      </c>
      <c r="F8" s="28" t="s">
        <v>228</v>
      </c>
      <c r="G8" s="295" t="s">
        <v>293</v>
      </c>
      <c r="K8" s="26"/>
    </row>
    <row r="9" spans="2:11" ht="11.25">
      <c r="B9" s="206"/>
      <c r="C9" s="206"/>
      <c r="D9" s="122" t="str">
        <f>INDEX(LU_Years,[0]!SC_Date)</f>
        <v>2007-08</v>
      </c>
      <c r="E9" s="122" t="str">
        <f>INDEX(LU_Years,[0]!SC_Date)</f>
        <v>2007-08</v>
      </c>
      <c r="F9" s="122" t="str">
        <f>INDEX(LU_Years,[0]!SC_Date)</f>
        <v>2007-08</v>
      </c>
      <c r="G9" s="297"/>
      <c r="K9" s="34"/>
    </row>
    <row r="10" spans="2:11" ht="11.25">
      <c r="B10" s="207"/>
      <c r="C10" s="207"/>
      <c r="D10" s="27" t="s">
        <v>96</v>
      </c>
      <c r="E10" s="27" t="s">
        <v>96</v>
      </c>
      <c r="F10" s="27" t="s">
        <v>96</v>
      </c>
      <c r="G10" s="296"/>
      <c r="K10" s="34"/>
    </row>
    <row r="11" spans="1:11" ht="11.25">
      <c r="A11" s="34"/>
      <c r="B11" s="34"/>
      <c r="C11" s="34"/>
      <c r="D11" s="34"/>
      <c r="E11" s="34"/>
      <c r="F11" s="34"/>
      <c r="K11" s="34"/>
    </row>
    <row r="12" spans="2:11" ht="11.25">
      <c r="B12" s="155"/>
      <c r="C12" s="156"/>
      <c r="D12" s="209"/>
      <c r="E12" s="209"/>
      <c r="F12" s="209"/>
      <c r="G12" s="209"/>
      <c r="K12" s="34"/>
    </row>
    <row r="13" spans="2:11" ht="11.25">
      <c r="B13" s="157"/>
      <c r="C13" s="158"/>
      <c r="D13" s="210"/>
      <c r="E13" s="210"/>
      <c r="F13" s="210"/>
      <c r="G13" s="210"/>
      <c r="K13" s="34"/>
    </row>
    <row r="14" spans="2:11" ht="11.25">
      <c r="B14" s="157"/>
      <c r="C14" s="158"/>
      <c r="D14" s="210"/>
      <c r="E14" s="210"/>
      <c r="F14" s="210"/>
      <c r="G14" s="210"/>
      <c r="K14" s="34"/>
    </row>
    <row r="15" spans="2:11" ht="11.25">
      <c r="B15" s="157"/>
      <c r="C15" s="158"/>
      <c r="D15" s="210"/>
      <c r="E15" s="210"/>
      <c r="F15" s="210"/>
      <c r="G15" s="210"/>
      <c r="K15" s="34"/>
    </row>
    <row r="16" spans="2:11" ht="11.25">
      <c r="B16" s="157"/>
      <c r="C16" s="158"/>
      <c r="D16" s="210"/>
      <c r="E16" s="210"/>
      <c r="F16" s="210"/>
      <c r="G16" s="210"/>
      <c r="K16" s="34"/>
    </row>
    <row r="17" spans="2:11" ht="11.25">
      <c r="B17" s="157"/>
      <c r="C17" s="158"/>
      <c r="D17" s="210"/>
      <c r="E17" s="210"/>
      <c r="F17" s="210"/>
      <c r="G17" s="210"/>
      <c r="K17" s="34"/>
    </row>
    <row r="18" spans="2:11" ht="11.25">
      <c r="B18" s="157"/>
      <c r="C18" s="158"/>
      <c r="D18" s="210"/>
      <c r="E18" s="210"/>
      <c r="F18" s="210"/>
      <c r="G18" s="210"/>
      <c r="K18" s="34"/>
    </row>
    <row r="19" spans="2:11" ht="11.25">
      <c r="B19" s="157"/>
      <c r="C19" s="158"/>
      <c r="D19" s="210"/>
      <c r="E19" s="210"/>
      <c r="F19" s="210"/>
      <c r="G19" s="210"/>
      <c r="K19" s="34"/>
    </row>
    <row r="20" spans="2:11" ht="11.25">
      <c r="B20" s="157"/>
      <c r="C20" s="158"/>
      <c r="D20" s="210"/>
      <c r="E20" s="210"/>
      <c r="F20" s="210"/>
      <c r="G20" s="210"/>
      <c r="K20" s="34"/>
    </row>
    <row r="21" spans="2:11" ht="11.25">
      <c r="B21" s="157"/>
      <c r="C21" s="158"/>
      <c r="D21" s="210"/>
      <c r="E21" s="210"/>
      <c r="F21" s="210"/>
      <c r="G21" s="210"/>
      <c r="K21" s="34"/>
    </row>
    <row r="22" spans="2:11" ht="11.25">
      <c r="B22" s="157"/>
      <c r="C22" s="158"/>
      <c r="D22" s="210"/>
      <c r="E22" s="210"/>
      <c r="F22" s="210"/>
      <c r="G22" s="210"/>
      <c r="K22" s="34"/>
    </row>
    <row r="23" spans="2:11" ht="11.25">
      <c r="B23" s="157"/>
      <c r="C23" s="158"/>
      <c r="D23" s="210"/>
      <c r="E23" s="210"/>
      <c r="F23" s="210"/>
      <c r="G23" s="210"/>
      <c r="K23" s="34"/>
    </row>
    <row r="24" spans="2:11" ht="11.25">
      <c r="B24" s="157"/>
      <c r="C24" s="158"/>
      <c r="D24" s="210"/>
      <c r="E24" s="210"/>
      <c r="F24" s="210"/>
      <c r="G24" s="210"/>
      <c r="K24" s="34"/>
    </row>
    <row r="25" spans="2:11" ht="11.25">
      <c r="B25" s="157"/>
      <c r="C25" s="158"/>
      <c r="D25" s="210"/>
      <c r="E25" s="210"/>
      <c r="F25" s="210"/>
      <c r="G25" s="210"/>
      <c r="K25" s="34"/>
    </row>
    <row r="26" spans="2:11" ht="11.25">
      <c r="B26" s="157"/>
      <c r="C26" s="158"/>
      <c r="D26" s="210"/>
      <c r="E26" s="210"/>
      <c r="F26" s="210"/>
      <c r="G26" s="210"/>
      <c r="K26" s="34"/>
    </row>
    <row r="27" spans="2:11" ht="11.25">
      <c r="B27" s="157"/>
      <c r="C27" s="158"/>
      <c r="D27" s="210"/>
      <c r="E27" s="210"/>
      <c r="F27" s="210"/>
      <c r="G27" s="210"/>
      <c r="K27" s="34"/>
    </row>
    <row r="28" spans="2:11" ht="11.25">
      <c r="B28" s="157"/>
      <c r="C28" s="158"/>
      <c r="D28" s="210"/>
      <c r="E28" s="210"/>
      <c r="F28" s="210"/>
      <c r="G28" s="210"/>
      <c r="K28" s="34"/>
    </row>
    <row r="29" spans="2:11" ht="11.25">
      <c r="B29" s="157"/>
      <c r="C29" s="158"/>
      <c r="D29" s="210"/>
      <c r="E29" s="210"/>
      <c r="F29" s="210"/>
      <c r="G29" s="210"/>
      <c r="K29" s="34"/>
    </row>
    <row r="30" spans="2:11" ht="11.25">
      <c r="B30" s="157"/>
      <c r="C30" s="158"/>
      <c r="D30" s="210"/>
      <c r="E30" s="210"/>
      <c r="F30" s="210"/>
      <c r="G30" s="210"/>
      <c r="K30" s="34"/>
    </row>
    <row r="31" spans="2:11" ht="11.25">
      <c r="B31" s="157"/>
      <c r="C31" s="158"/>
      <c r="D31" s="210"/>
      <c r="E31" s="210"/>
      <c r="F31" s="210"/>
      <c r="G31" s="210"/>
      <c r="K31" s="34"/>
    </row>
    <row r="32" spans="2:11" ht="11.25">
      <c r="B32" s="157"/>
      <c r="C32" s="158"/>
      <c r="D32" s="210"/>
      <c r="E32" s="210"/>
      <c r="F32" s="210"/>
      <c r="G32" s="210"/>
      <c r="K32" s="34"/>
    </row>
    <row r="33" spans="2:11" ht="11.25">
      <c r="B33" s="157"/>
      <c r="C33" s="158"/>
      <c r="D33" s="210"/>
      <c r="E33" s="210"/>
      <c r="F33" s="210"/>
      <c r="G33" s="210"/>
      <c r="K33" s="34"/>
    </row>
    <row r="34" spans="2:11" ht="11.25">
      <c r="B34" s="157"/>
      <c r="C34" s="158"/>
      <c r="D34" s="210"/>
      <c r="E34" s="210"/>
      <c r="F34" s="210"/>
      <c r="G34" s="210"/>
      <c r="K34" s="34"/>
    </row>
    <row r="35" spans="2:11" ht="11.25">
      <c r="B35" s="157"/>
      <c r="C35" s="158"/>
      <c r="D35" s="210"/>
      <c r="E35" s="210"/>
      <c r="F35" s="210"/>
      <c r="G35" s="210"/>
      <c r="K35" s="34"/>
    </row>
    <row r="36" spans="2:11" ht="11.25">
      <c r="B36" s="157"/>
      <c r="C36" s="158"/>
      <c r="D36" s="210"/>
      <c r="E36" s="210"/>
      <c r="F36" s="210"/>
      <c r="G36" s="210"/>
      <c r="K36" s="34"/>
    </row>
    <row r="37" spans="2:11" ht="11.25">
      <c r="B37" s="157"/>
      <c r="C37" s="158"/>
      <c r="D37" s="210"/>
      <c r="E37" s="210"/>
      <c r="F37" s="210"/>
      <c r="G37" s="210"/>
      <c r="K37" s="34"/>
    </row>
    <row r="38" spans="2:11" ht="11.25">
      <c r="B38" s="157"/>
      <c r="C38" s="158"/>
      <c r="D38" s="210"/>
      <c r="E38" s="210"/>
      <c r="F38" s="210"/>
      <c r="G38" s="210"/>
      <c r="K38" s="34"/>
    </row>
    <row r="39" spans="2:11" ht="11.25">
      <c r="B39" s="157"/>
      <c r="C39" s="158"/>
      <c r="D39" s="210"/>
      <c r="E39" s="210"/>
      <c r="F39" s="210"/>
      <c r="G39" s="210"/>
      <c r="K39" s="34"/>
    </row>
    <row r="40" spans="2:11" ht="11.25">
      <c r="B40" s="157"/>
      <c r="C40" s="158"/>
      <c r="D40" s="210"/>
      <c r="E40" s="210"/>
      <c r="F40" s="210"/>
      <c r="G40" s="210"/>
      <c r="K40" s="34"/>
    </row>
    <row r="41" spans="2:11" ht="11.25">
      <c r="B41" s="157"/>
      <c r="C41" s="158"/>
      <c r="D41" s="210"/>
      <c r="E41" s="210"/>
      <c r="F41" s="210"/>
      <c r="G41" s="210"/>
      <c r="K41" s="34"/>
    </row>
    <row r="42" spans="2:11" ht="11.25">
      <c r="B42" s="157"/>
      <c r="C42" s="158"/>
      <c r="D42" s="210"/>
      <c r="E42" s="210"/>
      <c r="F42" s="210"/>
      <c r="G42" s="210"/>
      <c r="K42" s="34"/>
    </row>
    <row r="43" spans="2:11" ht="11.25">
      <c r="B43" s="157"/>
      <c r="C43" s="158"/>
      <c r="D43" s="210"/>
      <c r="E43" s="210"/>
      <c r="F43" s="210"/>
      <c r="G43" s="210"/>
      <c r="K43" s="34"/>
    </row>
    <row r="44" spans="2:11" ht="11.25">
      <c r="B44" s="157"/>
      <c r="C44" s="158"/>
      <c r="D44" s="210"/>
      <c r="E44" s="210"/>
      <c r="F44" s="210"/>
      <c r="G44" s="210"/>
      <c r="K44" s="34"/>
    </row>
    <row r="45" spans="2:11" ht="11.25">
      <c r="B45" s="157"/>
      <c r="C45" s="158"/>
      <c r="D45" s="210"/>
      <c r="E45" s="210"/>
      <c r="F45" s="210"/>
      <c r="G45" s="210"/>
      <c r="K45" s="34"/>
    </row>
    <row r="46" spans="2:11" ht="11.25">
      <c r="B46" s="157"/>
      <c r="C46" s="158"/>
      <c r="D46" s="210"/>
      <c r="E46" s="210"/>
      <c r="F46" s="210"/>
      <c r="G46" s="210"/>
      <c r="K46" s="34"/>
    </row>
    <row r="47" spans="2:11" ht="11.25">
      <c r="B47" s="157"/>
      <c r="C47" s="158"/>
      <c r="D47" s="210"/>
      <c r="E47" s="210"/>
      <c r="F47" s="210"/>
      <c r="G47" s="210"/>
      <c r="K47" s="34"/>
    </row>
    <row r="48" spans="2:11" ht="11.25">
      <c r="B48" s="157"/>
      <c r="C48" s="158"/>
      <c r="D48" s="210"/>
      <c r="E48" s="210"/>
      <c r="F48" s="210"/>
      <c r="G48" s="210"/>
      <c r="K48" s="34"/>
    </row>
    <row r="49" spans="2:11" ht="11.25">
      <c r="B49" s="157"/>
      <c r="C49" s="158"/>
      <c r="D49" s="210"/>
      <c r="E49" s="210"/>
      <c r="F49" s="210"/>
      <c r="G49" s="210"/>
      <c r="K49" s="34"/>
    </row>
    <row r="50" spans="2:11" ht="11.25">
      <c r="B50" s="157"/>
      <c r="C50" s="158"/>
      <c r="D50" s="210"/>
      <c r="E50" s="210"/>
      <c r="F50" s="210"/>
      <c r="G50" s="210"/>
      <c r="K50" s="34"/>
    </row>
    <row r="51" spans="2:11" ht="11.25">
      <c r="B51" s="247"/>
      <c r="C51" s="248"/>
      <c r="D51" s="211"/>
      <c r="E51" s="211"/>
      <c r="F51" s="211"/>
      <c r="G51" s="211"/>
      <c r="K51" s="34"/>
    </row>
    <row r="52" spans="2:11" ht="11.25">
      <c r="B52" s="234" t="s">
        <v>132</v>
      </c>
      <c r="C52" s="234"/>
      <c r="D52" s="235">
        <f>SUM(D12:D51)</f>
        <v>0</v>
      </c>
      <c r="E52" s="235">
        <f>SUM(E12:E51)</f>
        <v>0</v>
      </c>
      <c r="F52" s="235">
        <f>SUM(F12:F51)</f>
        <v>0</v>
      </c>
      <c r="G52" s="34"/>
      <c r="H52" s="34"/>
      <c r="I52" s="34"/>
      <c r="J52" s="34"/>
      <c r="K52" s="34"/>
    </row>
    <row r="53" spans="6:11" ht="11.25">
      <c r="F53" s="34"/>
      <c r="G53" s="34"/>
      <c r="H53" s="34"/>
      <c r="I53" s="34"/>
      <c r="J53" s="34"/>
      <c r="K53" s="34"/>
    </row>
    <row r="54" spans="6:11" ht="11.25">
      <c r="F54" s="34"/>
      <c r="G54" s="34"/>
      <c r="H54" s="34"/>
      <c r="I54" s="34"/>
      <c r="J54" s="34"/>
      <c r="K54" s="34"/>
    </row>
    <row r="55" spans="6:11" ht="11.25">
      <c r="F55" s="34"/>
      <c r="G55" s="34"/>
      <c r="H55" s="34"/>
      <c r="I55" s="34"/>
      <c r="J55" s="34"/>
      <c r="K55" s="34"/>
    </row>
    <row r="56" spans="6:11" ht="11.25">
      <c r="F56" s="34"/>
      <c r="G56" s="34"/>
      <c r="H56" s="34"/>
      <c r="I56" s="34"/>
      <c r="J56" s="34"/>
      <c r="K56" s="34"/>
    </row>
    <row r="57" spans="6:11" ht="11.25">
      <c r="F57" s="34"/>
      <c r="G57" s="34"/>
      <c r="H57" s="34"/>
      <c r="I57" s="34"/>
      <c r="J57" s="34"/>
      <c r="K57" s="34"/>
    </row>
    <row r="58" spans="6:11" ht="11.25">
      <c r="F58" s="34"/>
      <c r="G58" s="34"/>
      <c r="H58" s="34"/>
      <c r="I58" s="34"/>
      <c r="J58" s="34"/>
      <c r="K58" s="34"/>
    </row>
    <row r="59" spans="6:11" ht="11.25">
      <c r="F59" s="34"/>
      <c r="G59" s="34"/>
      <c r="H59" s="34"/>
      <c r="I59" s="34"/>
      <c r="J59" s="34"/>
      <c r="K59" s="34"/>
    </row>
    <row r="60" spans="6:11" ht="11.25">
      <c r="F60" s="34"/>
      <c r="G60" s="34"/>
      <c r="H60" s="34"/>
      <c r="I60" s="34"/>
      <c r="J60" s="34"/>
      <c r="K60" s="34"/>
    </row>
    <row r="61" spans="6:11" ht="11.25">
      <c r="F61" s="34"/>
      <c r="G61" s="34"/>
      <c r="H61" s="34"/>
      <c r="I61" s="34"/>
      <c r="J61" s="34"/>
      <c r="K61" s="34"/>
    </row>
    <row r="62" spans="6:11" ht="11.25">
      <c r="F62" s="34"/>
      <c r="G62" s="34"/>
      <c r="H62" s="34"/>
      <c r="I62" s="34"/>
      <c r="J62" s="34"/>
      <c r="K62" s="34"/>
    </row>
    <row r="63" spans="6:11" ht="11.25">
      <c r="F63" s="12"/>
      <c r="G63" s="12"/>
      <c r="H63" s="12"/>
      <c r="I63" s="12"/>
      <c r="J63" s="12"/>
      <c r="K63" s="12"/>
    </row>
  </sheetData>
  <sheetProtection formatCells="0" formatColumns="0" formatRows="0"/>
  <mergeCells count="1">
    <mergeCell ref="G8:G10"/>
  </mergeCells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Y30"/>
  <sheetViews>
    <sheetView zoomScalePageLayoutView="0" workbookViewId="0" topLeftCell="A1">
      <pane ySplit="4" topLeftCell="BM5" activePane="bottomLeft" state="frozen"/>
      <selection pane="topLeft" activeCell="J32" sqref="J32"/>
      <selection pane="bottomLeft" activeCell="J12" sqref="J12"/>
    </sheetView>
  </sheetViews>
  <sheetFormatPr defaultColWidth="9.33203125" defaultRowHeight="11.25"/>
  <cols>
    <col min="1" max="1" width="5.16015625" style="6" customWidth="1"/>
    <col min="2" max="2" width="19.83203125" style="1" customWidth="1"/>
    <col min="3" max="5" width="5.16015625" style="1" customWidth="1"/>
    <col min="6" max="6" width="9.5" style="1" bestFit="1" customWidth="1"/>
    <col min="7" max="9" width="10.16015625" style="1" bestFit="1" customWidth="1"/>
    <col min="10" max="10" width="10" style="1" bestFit="1" customWidth="1"/>
    <col min="11" max="18" width="9.5" style="1" bestFit="1" customWidth="1"/>
    <col min="19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="97" customFormat="1" ht="12.75" customHeight="1">
      <c r="A3" s="104" t="s">
        <v>287</v>
      </c>
    </row>
    <row r="4" s="97" customFormat="1" ht="12.75" customHeight="1">
      <c r="A4" s="105" t="s">
        <v>88</v>
      </c>
    </row>
    <row r="5" ht="11.25"/>
    <row r="6" spans="6:25" s="6" customFormat="1" ht="11.25"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20</v>
      </c>
    </row>
    <row r="7" ht="11.25">
      <c r="B7" s="7" t="str">
        <f>CONCATENATE("Figures expressed in $'000, ",LEFT(ProfitAndLoss!C9,2),RIGHT(ProfitAndLoss!C9,2)," dollars")</f>
        <v>Figures expressed in $'000, 2008 dollars</v>
      </c>
    </row>
    <row r="8" spans="7:15" ht="11.25">
      <c r="G8" s="167" t="s">
        <v>82</v>
      </c>
      <c r="H8" s="167" t="s">
        <v>83</v>
      </c>
      <c r="I8" s="167" t="s">
        <v>84</v>
      </c>
      <c r="J8" s="167" t="s">
        <v>89</v>
      </c>
      <c r="K8" s="167" t="s">
        <v>203</v>
      </c>
      <c r="L8" s="167" t="s">
        <v>204</v>
      </c>
      <c r="M8" s="167" t="s">
        <v>205</v>
      </c>
      <c r="N8" s="167" t="s">
        <v>206</v>
      </c>
      <c r="O8" s="167" t="s">
        <v>207</v>
      </c>
    </row>
    <row r="9" spans="3:8" ht="11.25">
      <c r="C9" s="2"/>
      <c r="G9" s="3"/>
      <c r="H9" s="3"/>
    </row>
    <row r="10" spans="2:15" ht="11.25">
      <c r="B10" s="1" t="s">
        <v>72</v>
      </c>
      <c r="G10" s="212" t="e">
        <f>INDEX(BA_BusInfo,SC_Bus,2)*1000/F23</f>
        <v>#N/A</v>
      </c>
      <c r="H10" s="9" t="e">
        <f aca="true" t="shared" si="0" ref="H10:O10">IF(SC_Date&lt;H6,"",G15)</f>
        <v>#N/A</v>
      </c>
      <c r="I10" s="9" t="e">
        <f t="shared" si="0"/>
        <v>#N/A</v>
      </c>
      <c r="J10" s="9" t="e">
        <f t="shared" si="0"/>
        <v>#N/A</v>
      </c>
      <c r="K10" s="9">
        <f t="shared" si="0"/>
      </c>
      <c r="L10" s="9">
        <f t="shared" si="0"/>
      </c>
      <c r="M10" s="9">
        <f t="shared" si="0"/>
      </c>
      <c r="N10" s="9">
        <f t="shared" si="0"/>
      </c>
      <c r="O10" s="10">
        <f t="shared" si="0"/>
      </c>
    </row>
    <row r="11" spans="2:15" ht="11.25">
      <c r="B11" s="1" t="s">
        <v>73</v>
      </c>
      <c r="G11" s="215"/>
      <c r="H11" s="216"/>
      <c r="I11" s="216"/>
      <c r="J11" s="213">
        <f>IF(SC_Date=J6,Capex!$C$14/J23,"")</f>
        <v>0</v>
      </c>
      <c r="K11" s="12">
        <f>IF(SC_Date=K6,Capex!$C$14/K23,"")</f>
      </c>
      <c r="L11" s="12">
        <f>IF(SC_Date=L6,Capex!$C$14/L23,"")</f>
      </c>
      <c r="M11" s="12">
        <f>IF(SC_Date=M6,Capex!$C$14/M23,"")</f>
      </c>
      <c r="N11" s="12">
        <f>IF(SC_Date=N6,Capex!$C$14/N23,"")</f>
      </c>
      <c r="O11" s="13">
        <f>IF(SC_Date=O6,Capex!$C$14/O23,"")</f>
      </c>
    </row>
    <row r="12" spans="2:15" ht="11.25">
      <c r="B12" s="1" t="s">
        <v>74</v>
      </c>
      <c r="G12" s="215"/>
      <c r="H12" s="216"/>
      <c r="I12" s="216"/>
      <c r="J12" s="213">
        <f>IF(SC_Date=J6,-(SUMPRODUCT((Contributions!$E$11:$E$40="Capital")*(Contributions!$F$11:$F$40="Will offset prices")*(Contributions!$G$11:$G$40)))/J23,"")</f>
        <v>0</v>
      </c>
      <c r="K12" s="12">
        <f>IF(SC_Date=K6,-(SUMPRODUCT((Contributions!$E$11:$E$40="Capital")*(Contributions!$F$11:$F$40="Will offset prices")*(Contributions!$G$11:$G$40)))/K23,"")</f>
      </c>
      <c r="L12" s="12">
        <f>IF(SC_Date=L6,-(SUMPRODUCT((Contributions!$E$11:$E$40="Capital")*(Contributions!$F$11:$F$40="Will offset prices")*(Contributions!$G$11:$G$40)))/L23,"")</f>
      </c>
      <c r="M12" s="12">
        <f>IF(SC_Date=M6,-(SUMPRODUCT((Contributions!$E$11:$E$40="Capital")*(Contributions!$F$11:$F$40="Will offset prices")*(Contributions!$G$11:$G$40)))/M23,"")</f>
      </c>
      <c r="N12" s="12">
        <f>IF(SC_Date=N6,-(SUMPRODUCT((Contributions!$E$11:$E$40="Capital")*(Contributions!$F$11:$F$40="Will offset prices")*(Contributions!$G$11:$G$40)))/N23,"")</f>
      </c>
      <c r="O12" s="13">
        <f>IF(SC_Date=O6,-(SUMPRODUCT((Contributions!$E$11:$E$40="Capital")*(Contributions!$F$11:$F$40="Will offset prices")*(Contributions!$G$11:$G$40)))/O23,"")</f>
      </c>
    </row>
    <row r="13" spans="2:15" ht="11.25">
      <c r="B13" s="1" t="s">
        <v>151</v>
      </c>
      <c r="G13" s="217" t="e">
        <f>IF(SC_Date&lt;G6,"",-INDEX(BA_BusInfo,SC_Bus,G6+2)*1000/$F$23)</f>
        <v>#N/A</v>
      </c>
      <c r="H13" s="218" t="e">
        <f>IF(SC_Date&lt;H6,"",-INDEX(BA_BusInfo,SC_Bus,H6+2)*1000/$F$23)</f>
        <v>#N/A</v>
      </c>
      <c r="I13" s="218" t="e">
        <f>IF(SC_Date&lt;I6,"",-INDEX(BA_BusInfo,SC_Bus,I6+2)*1000/$F$23)</f>
        <v>#N/A</v>
      </c>
      <c r="J13" s="12" t="e">
        <f>IF(SC_Date&lt;J6,"",-INDEX(BA_BusInfo,SC_Bus,J6+2)*1000/$F$23)</f>
        <v>#N/A</v>
      </c>
      <c r="K13" s="12">
        <f>IF(SC_Date&lt;K6,"",-INDEX(BA_BusInfo,SC_Bus,K6+2)*1000/$I$23)</f>
      </c>
      <c r="L13" s="12">
        <f>IF(SC_Date&lt;L6,"",-INDEX(BA_BusInfo,SC_Bus,L6+2)*1000/$I$23)</f>
      </c>
      <c r="M13" s="12">
        <f>IF(SC_Date&lt;M6,"",-INDEX(BA_BusInfo,SC_Bus,M6+2)*1000/$I$23)</f>
      </c>
      <c r="N13" s="12">
        <f>IF(SC_Date&lt;N6,"",-INDEX(BA_BusInfo,SC_Bus,N6+2)*1000/$I$23)</f>
      </c>
      <c r="O13" s="13">
        <f>IF(SC_Date&lt;O6,"",-INDEX(BA_BusInfo,SC_Bus,O6+2)*1000/$I$23)</f>
      </c>
    </row>
    <row r="14" spans="2:15" ht="11.25">
      <c r="B14" s="1" t="s">
        <v>75</v>
      </c>
      <c r="G14" s="219"/>
      <c r="H14" s="220"/>
      <c r="I14" s="220"/>
      <c r="J14" s="213">
        <f>IF(SC_Date=J6,-Revenue!F24/J23,"")</f>
        <v>0</v>
      </c>
      <c r="K14" s="12">
        <f>IF(SC_Date=K6,-Revenue!#REF!/K23,"")</f>
      </c>
      <c r="L14" s="12">
        <f>IF(SC_Date=L6,-Revenue!#REF!/L23,"")</f>
      </c>
      <c r="M14" s="12">
        <f>IF(SC_Date=M6,-Revenue!#REF!/M23,"")</f>
      </c>
      <c r="N14" s="12">
        <f>IF(SC_Date=N6,-Revenue!#REF!/N23,"")</f>
      </c>
      <c r="O14" s="13">
        <f>IF(SC_Date=O6,-Revenue!#REF!/O23,"")</f>
      </c>
    </row>
    <row r="15" spans="2:15" ht="12" thickBot="1">
      <c r="B15" s="7" t="s">
        <v>76</v>
      </c>
      <c r="C15" s="7"/>
      <c r="D15" s="7"/>
      <c r="E15" s="7"/>
      <c r="F15" s="7"/>
      <c r="G15" s="214" t="e">
        <f aca="true" t="shared" si="1" ref="G15:O15">IF(SUM(G10:G14)=0,"",SUM(G10:G14))</f>
        <v>#N/A</v>
      </c>
      <c r="H15" s="195" t="e">
        <f t="shared" si="1"/>
        <v>#N/A</v>
      </c>
      <c r="I15" s="195" t="e">
        <f t="shared" si="1"/>
        <v>#N/A</v>
      </c>
      <c r="J15" s="195" t="e">
        <f t="shared" si="1"/>
        <v>#N/A</v>
      </c>
      <c r="K15" s="195">
        <f t="shared" si="1"/>
      </c>
      <c r="L15" s="195">
        <f t="shared" si="1"/>
      </c>
      <c r="M15" s="195">
        <f t="shared" si="1"/>
      </c>
      <c r="N15" s="195">
        <f t="shared" si="1"/>
      </c>
      <c r="O15" s="80">
        <f t="shared" si="1"/>
      </c>
    </row>
    <row r="16" spans="7:15" ht="11.25">
      <c r="G16" s="14"/>
      <c r="H16" s="15"/>
      <c r="I16" s="15"/>
      <c r="J16" s="15"/>
      <c r="K16" s="15"/>
      <c r="L16" s="15"/>
      <c r="M16" s="15"/>
      <c r="N16" s="15"/>
      <c r="O16" s="16"/>
    </row>
    <row r="17" ht="11.25"/>
    <row r="18" spans="6:9" ht="11.25">
      <c r="F18" s="23"/>
      <c r="G18" s="23"/>
      <c r="H18" s="23"/>
      <c r="I18" s="23"/>
    </row>
    <row r="19" spans="2:9" ht="11.25">
      <c r="B19" s="194" t="s">
        <v>213</v>
      </c>
      <c r="F19" s="23"/>
      <c r="G19" s="23"/>
      <c r="H19" s="23"/>
      <c r="I19" s="23"/>
    </row>
    <row r="20" spans="6:15" ht="11.25">
      <c r="F20" s="168" t="s">
        <v>81</v>
      </c>
      <c r="G20" s="168" t="s">
        <v>82</v>
      </c>
      <c r="H20" s="168" t="s">
        <v>83</v>
      </c>
      <c r="I20" s="168" t="s">
        <v>84</v>
      </c>
      <c r="J20" s="168" t="s">
        <v>89</v>
      </c>
      <c r="K20" s="168" t="s">
        <v>203</v>
      </c>
      <c r="L20" s="168" t="s">
        <v>204</v>
      </c>
      <c r="M20" s="168" t="s">
        <v>205</v>
      </c>
      <c r="N20" s="168" t="s">
        <v>206</v>
      </c>
      <c r="O20" s="168" t="s">
        <v>207</v>
      </c>
    </row>
    <row r="21" spans="2:15" ht="11.25">
      <c r="B21" s="7" t="s">
        <v>78</v>
      </c>
      <c r="F21" s="196">
        <v>141.3</v>
      </c>
      <c r="G21" s="197">
        <v>144.1</v>
      </c>
      <c r="H21" s="197">
        <v>147.5</v>
      </c>
      <c r="I21" s="197">
        <v>151.9</v>
      </c>
      <c r="J21" s="197">
        <v>155.6</v>
      </c>
      <c r="K21" s="249"/>
      <c r="L21" s="198"/>
      <c r="M21" s="198"/>
      <c r="N21" s="198"/>
      <c r="O21" s="199"/>
    </row>
    <row r="22" spans="2:11" ht="11.25">
      <c r="B22" s="7" t="s">
        <v>79</v>
      </c>
      <c r="F22" s="21">
        <v>0</v>
      </c>
      <c r="G22" s="22">
        <f>(G21/F21)-1</f>
        <v>0.01981599433828718</v>
      </c>
      <c r="H22" s="22">
        <f>(H21/G21)-1</f>
        <v>0.02359472588480216</v>
      </c>
      <c r="I22" s="22">
        <f>(I21/H21)-1</f>
        <v>0.029830508474576245</v>
      </c>
      <c r="J22" s="22">
        <f>(J21/I21)-1</f>
        <v>0.024358130348913765</v>
      </c>
      <c r="K22" s="22"/>
    </row>
    <row r="23" spans="2:11" ht="11.25">
      <c r="B23" s="7" t="s">
        <v>80</v>
      </c>
      <c r="F23" s="91">
        <f>+F21/$J$21</f>
        <v>0.9080976863753214</v>
      </c>
      <c r="G23" s="91">
        <f>+G21/$J$21</f>
        <v>0.9260925449871465</v>
      </c>
      <c r="H23" s="91">
        <f>+H21/$J$21</f>
        <v>0.9479434447300772</v>
      </c>
      <c r="I23" s="91">
        <f>+I21/$J$21</f>
        <v>0.9762210796915168</v>
      </c>
      <c r="J23" s="92">
        <v>1</v>
      </c>
      <c r="K23" s="91"/>
    </row>
    <row r="24" ht="11.25"/>
    <row r="25" ht="11.25">
      <c r="I25" s="76"/>
    </row>
    <row r="26" spans="9:10" ht="11.25">
      <c r="I26" s="76"/>
      <c r="J26" s="76"/>
    </row>
    <row r="27" spans="9:10" ht="11.25">
      <c r="I27" s="76"/>
      <c r="J27" s="76"/>
    </row>
    <row r="28" spans="9:10" ht="11.25">
      <c r="I28" s="76"/>
      <c r="J28" s="76"/>
    </row>
    <row r="29" spans="9:10" ht="11.25">
      <c r="I29" s="76"/>
      <c r="J29" s="76"/>
    </row>
    <row r="30" ht="11.25">
      <c r="I30" s="76"/>
    </row>
  </sheetData>
  <sheetProtection/>
  <conditionalFormatting sqref="K22:L23 G22:J22 F23:J23">
    <cfRule type="expression" priority="1" dxfId="0" stopIfTrue="1">
      <formula>F$21=0</formula>
    </cfRule>
  </conditionalFormatting>
  <conditionalFormatting sqref="J14 H10:O10 J13:O13 G15:O15 G10:G14 J11:J12 H11:I14">
    <cfRule type="expression" priority="2" dxfId="0" stopIfTrue="1">
      <formula>ISERROR(G10)</formula>
    </cfRule>
  </conditionalFormatting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M43"/>
  <sheetViews>
    <sheetView zoomScalePageLayoutView="0" workbookViewId="0" topLeftCell="A1">
      <pane ySplit="4" topLeftCell="BM17" activePane="bottomLeft" state="frozen"/>
      <selection pane="topLeft" activeCell="J32" sqref="J32"/>
      <selection pane="bottomLeft" activeCell="H25" sqref="H25"/>
    </sheetView>
  </sheetViews>
  <sheetFormatPr defaultColWidth="9.33203125" defaultRowHeight="11.25"/>
  <cols>
    <col min="1" max="1" width="9.33203125" style="1" customWidth="1"/>
    <col min="2" max="2" width="22.5" style="1" customWidth="1"/>
    <col min="3" max="3" width="11" style="1" customWidth="1"/>
    <col min="4" max="4" width="8.66015625" style="1" customWidth="1"/>
    <col min="5" max="5" width="9.5" style="1" customWidth="1"/>
    <col min="6" max="6" width="7.66015625" style="1" bestFit="1" customWidth="1"/>
    <col min="7" max="8" width="9.5" style="1" customWidth="1"/>
    <col min="9" max="16384" width="9.33203125" style="1" customWidth="1"/>
  </cols>
  <sheetData>
    <row r="1" s="97" customFormat="1" ht="12.75">
      <c r="A1" s="100" t="str">
        <f>+Cover!A1</f>
        <v>Water Regulatory Accounting Template</v>
      </c>
    </row>
    <row r="2" s="97" customFormat="1" ht="12">
      <c r="A2" s="104" t="s">
        <v>208</v>
      </c>
    </row>
    <row r="3" s="97" customFormat="1" ht="11.25"/>
    <row r="4" s="97" customFormat="1" ht="12">
      <c r="A4" s="192"/>
    </row>
    <row r="7" ht="11.25">
      <c r="B7" s="49" t="s">
        <v>101</v>
      </c>
    </row>
    <row r="8" ht="11.25">
      <c r="B8" s="189" t="s">
        <v>210</v>
      </c>
    </row>
    <row r="9" ht="11.25">
      <c r="B9" s="190" t="s">
        <v>209</v>
      </c>
    </row>
    <row r="10" ht="11.25">
      <c r="B10" s="190" t="s">
        <v>81</v>
      </c>
    </row>
    <row r="11" ht="11.25">
      <c r="B11" s="190" t="s">
        <v>82</v>
      </c>
    </row>
    <row r="12" ht="11.25">
      <c r="B12" s="190" t="s">
        <v>83</v>
      </c>
    </row>
    <row r="13" spans="2:6" ht="11.25">
      <c r="B13" s="190" t="s">
        <v>84</v>
      </c>
      <c r="F13" s="12"/>
    </row>
    <row r="14" ht="11.25">
      <c r="B14" s="190" t="s">
        <v>89</v>
      </c>
    </row>
    <row r="15" ht="11.25">
      <c r="B15" s="190" t="s">
        <v>203</v>
      </c>
    </row>
    <row r="16" ht="11.25">
      <c r="B16" s="190" t="s">
        <v>204</v>
      </c>
    </row>
    <row r="17" ht="11.25">
      <c r="B17" s="190" t="s">
        <v>205</v>
      </c>
    </row>
    <row r="18" ht="11.25">
      <c r="B18" s="190" t="s">
        <v>206</v>
      </c>
    </row>
    <row r="19" ht="11.25">
      <c r="B19" s="191" t="s">
        <v>207</v>
      </c>
    </row>
    <row r="20" ht="11.25">
      <c r="B20" s="12"/>
    </row>
    <row r="22" spans="2:13" ht="11.25">
      <c r="B22" s="8" t="s">
        <v>34</v>
      </c>
      <c r="C22" s="177" t="s">
        <v>35</v>
      </c>
      <c r="D22" s="176" t="s">
        <v>36</v>
      </c>
      <c r="E22" s="298" t="s">
        <v>87</v>
      </c>
      <c r="F22" s="298"/>
      <c r="G22" s="298"/>
      <c r="H22" s="298"/>
      <c r="I22" s="298"/>
      <c r="J22" s="298"/>
      <c r="K22" s="298"/>
      <c r="L22" s="298"/>
      <c r="M22" s="299"/>
    </row>
    <row r="23" spans="2:13" ht="11.25">
      <c r="B23" s="24"/>
      <c r="C23" s="178">
        <v>38169</v>
      </c>
      <c r="D23" s="179"/>
      <c r="E23" s="177" t="s">
        <v>82</v>
      </c>
      <c r="F23" s="177" t="s">
        <v>83</v>
      </c>
      <c r="G23" s="177" t="s">
        <v>84</v>
      </c>
      <c r="H23" s="177" t="s">
        <v>89</v>
      </c>
      <c r="I23" s="177" t="s">
        <v>203</v>
      </c>
      <c r="J23" s="177" t="s">
        <v>204</v>
      </c>
      <c r="K23" s="177" t="s">
        <v>205</v>
      </c>
      <c r="L23" s="177" t="s">
        <v>206</v>
      </c>
      <c r="M23" s="177" t="s">
        <v>207</v>
      </c>
    </row>
    <row r="24" spans="2:13" ht="11.25">
      <c r="B24" s="11" t="s">
        <v>97</v>
      </c>
      <c r="C24" s="172"/>
      <c r="D24" s="171" t="s">
        <v>98</v>
      </c>
      <c r="E24" s="173"/>
      <c r="F24" s="173"/>
      <c r="G24" s="173"/>
      <c r="H24" s="173"/>
      <c r="I24" s="173"/>
      <c r="J24" s="173"/>
      <c r="K24" s="173"/>
      <c r="L24" s="173"/>
      <c r="M24" s="173"/>
    </row>
    <row r="25" spans="2:13" ht="11.25">
      <c r="B25" s="11" t="s">
        <v>21</v>
      </c>
      <c r="C25" s="172">
        <v>734</v>
      </c>
      <c r="D25" s="171" t="s">
        <v>7</v>
      </c>
      <c r="E25" s="173">
        <v>18.152016993315687</v>
      </c>
      <c r="F25" s="173">
        <v>20.941733905059632</v>
      </c>
      <c r="G25" s="173">
        <v>23.63187825912176</v>
      </c>
      <c r="H25" s="173">
        <v>25.885719463191982</v>
      </c>
      <c r="I25" s="173">
        <v>21.474768653832513</v>
      </c>
      <c r="J25" s="173">
        <v>24.474570040066318</v>
      </c>
      <c r="K25" s="173">
        <v>26.16969590276352</v>
      </c>
      <c r="L25" s="173">
        <v>25.026914422293498</v>
      </c>
      <c r="M25" s="173">
        <v>27.5124641423158</v>
      </c>
    </row>
    <row r="26" spans="2:13" ht="11.25">
      <c r="B26" s="11" t="s">
        <v>22</v>
      </c>
      <c r="C26" s="172">
        <v>1515</v>
      </c>
      <c r="D26" s="171" t="s">
        <v>8</v>
      </c>
      <c r="E26" s="173">
        <v>25.84483134557947</v>
      </c>
      <c r="F26" s="173">
        <v>29.23528319149152</v>
      </c>
      <c r="G26" s="173">
        <v>32.69395936582884</v>
      </c>
      <c r="H26" s="173">
        <v>34.9967393385165</v>
      </c>
      <c r="I26" s="173">
        <v>31.1312721638042</v>
      </c>
      <c r="J26" s="173">
        <v>35.88333848675872</v>
      </c>
      <c r="K26" s="173">
        <v>40.483033945650554</v>
      </c>
      <c r="L26" s="173">
        <v>43.64472937495095</v>
      </c>
      <c r="M26" s="173">
        <v>45.13034529956198</v>
      </c>
    </row>
    <row r="27" spans="2:13" ht="11.25">
      <c r="B27" s="11" t="s">
        <v>23</v>
      </c>
      <c r="C27" s="172">
        <v>1567</v>
      </c>
      <c r="D27" s="171" t="s">
        <v>9</v>
      </c>
      <c r="E27" s="173">
        <v>37.75575707122791</v>
      </c>
      <c r="F27" s="173">
        <v>42.31047985029521</v>
      </c>
      <c r="G27" s="173">
        <v>46.72167505287851</v>
      </c>
      <c r="H27" s="173">
        <v>41.09502269504421</v>
      </c>
      <c r="I27" s="173">
        <v>47.968252642729205</v>
      </c>
      <c r="J27" s="173">
        <v>48.07300761177229</v>
      </c>
      <c r="K27" s="173">
        <v>45.57793471274607</v>
      </c>
      <c r="L27" s="173">
        <v>43.41617307885695</v>
      </c>
      <c r="M27" s="173">
        <v>47.20639832241586</v>
      </c>
    </row>
    <row r="28" spans="2:13" ht="11.25">
      <c r="B28" s="11" t="s">
        <v>24</v>
      </c>
      <c r="C28" s="172">
        <v>357</v>
      </c>
      <c r="D28" s="171" t="s">
        <v>10</v>
      </c>
      <c r="E28" s="173">
        <v>8.758121233242788</v>
      </c>
      <c r="F28" s="173">
        <v>10.49122768370858</v>
      </c>
      <c r="G28" s="173">
        <v>12.402210319032545</v>
      </c>
      <c r="H28" s="173">
        <v>14.17114789663622</v>
      </c>
      <c r="I28" s="173">
        <v>15.285327708566488</v>
      </c>
      <c r="J28" s="173">
        <v>17.814339940760476</v>
      </c>
      <c r="K28" s="173">
        <v>20.42468601774453</v>
      </c>
      <c r="L28" s="173">
        <v>21.703095381438384</v>
      </c>
      <c r="M28" s="173">
        <v>23.73759884946986</v>
      </c>
    </row>
    <row r="29" spans="2:13" ht="11.25">
      <c r="B29" s="11" t="s">
        <v>25</v>
      </c>
      <c r="C29" s="172">
        <v>63</v>
      </c>
      <c r="D29" s="171" t="s">
        <v>11</v>
      </c>
      <c r="E29" s="173">
        <v>1.8309210064800403</v>
      </c>
      <c r="F29" s="173">
        <v>3.0311291086899015</v>
      </c>
      <c r="G29" s="173">
        <v>4.342218954668256</v>
      </c>
      <c r="H29" s="173">
        <v>5.24765876603519</v>
      </c>
      <c r="I29" s="173">
        <v>3.543316285148505</v>
      </c>
      <c r="J29" s="173">
        <v>5.185005714019802</v>
      </c>
      <c r="K29" s="173">
        <v>6.2102168882668085</v>
      </c>
      <c r="L29" s="173">
        <v>7.234436228799781</v>
      </c>
      <c r="M29" s="173">
        <v>7.630663703988522</v>
      </c>
    </row>
    <row r="30" spans="2:13" ht="11.25">
      <c r="B30" s="11" t="s">
        <v>26</v>
      </c>
      <c r="C30" s="172">
        <v>7</v>
      </c>
      <c r="D30" s="171" t="s">
        <v>12</v>
      </c>
      <c r="E30" s="173">
        <v>0.45471147473551143</v>
      </c>
      <c r="F30" s="173">
        <v>0.7709554152063323</v>
      </c>
      <c r="G30" s="173">
        <v>1.1038410007873387</v>
      </c>
      <c r="H30" s="173">
        <v>1.375278687231783</v>
      </c>
      <c r="I30" s="173">
        <v>4.9</v>
      </c>
      <c r="J30" s="173">
        <v>6.75</v>
      </c>
      <c r="K30" s="173">
        <v>7.77</v>
      </c>
      <c r="L30" s="173">
        <v>8.25</v>
      </c>
      <c r="M30" s="173">
        <v>8.59</v>
      </c>
    </row>
    <row r="31" spans="2:13" ht="11.25">
      <c r="B31" s="11" t="s">
        <v>28</v>
      </c>
      <c r="C31" s="172">
        <v>35</v>
      </c>
      <c r="D31" s="171" t="s">
        <v>14</v>
      </c>
      <c r="E31" s="173">
        <v>1.418022979181381</v>
      </c>
      <c r="F31" s="173">
        <v>1.9031467299861844</v>
      </c>
      <c r="G31" s="173">
        <v>2.2775321375176043</v>
      </c>
      <c r="H31" s="173">
        <v>2.6746537206291507</v>
      </c>
      <c r="I31" s="173">
        <v>3.03</v>
      </c>
      <c r="J31" s="173">
        <v>3.84</v>
      </c>
      <c r="K31" s="173">
        <v>4.35</v>
      </c>
      <c r="L31" s="173">
        <v>4.56</v>
      </c>
      <c r="M31" s="173">
        <v>4.74</v>
      </c>
    </row>
    <row r="32" spans="2:13" ht="11.25">
      <c r="B32" s="11" t="s">
        <v>27</v>
      </c>
      <c r="C32" s="172">
        <v>156</v>
      </c>
      <c r="D32" s="171" t="s">
        <v>13</v>
      </c>
      <c r="E32" s="173">
        <v>6.756323842549829</v>
      </c>
      <c r="F32" s="173">
        <v>7.555344919199468</v>
      </c>
      <c r="G32" s="173">
        <v>8.478429971887593</v>
      </c>
      <c r="H32" s="173">
        <v>9.491144143213823</v>
      </c>
      <c r="I32" s="173">
        <v>7.166233252714916</v>
      </c>
      <c r="J32" s="173">
        <v>8.403569672001508</v>
      </c>
      <c r="K32" s="173">
        <v>9.13082765486491</v>
      </c>
      <c r="L32" s="173">
        <v>9.941930865551287</v>
      </c>
      <c r="M32" s="173">
        <v>10.824835028170547</v>
      </c>
    </row>
    <row r="33" spans="2:13" ht="11.25">
      <c r="B33" s="11" t="s">
        <v>29</v>
      </c>
      <c r="C33" s="172">
        <v>85</v>
      </c>
      <c r="D33" s="171" t="s">
        <v>15</v>
      </c>
      <c r="E33" s="173">
        <v>2.875058823529412</v>
      </c>
      <c r="F33" s="173">
        <v>3.5436530894117646</v>
      </c>
      <c r="G33" s="173">
        <v>4.1324525994117645</v>
      </c>
      <c r="H33" s="173">
        <v>4.608336523823529</v>
      </c>
      <c r="I33" s="173">
        <v>5.505419674851547</v>
      </c>
      <c r="J33" s="173">
        <v>6.42805603848791</v>
      </c>
      <c r="K33" s="173">
        <v>7.03694997788185</v>
      </c>
      <c r="L33" s="173">
        <v>7.512707553639425</v>
      </c>
      <c r="M33" s="173">
        <v>7.910586341518213</v>
      </c>
    </row>
    <row r="34" spans="2:13" ht="11.25">
      <c r="B34" s="11" t="s">
        <v>30</v>
      </c>
      <c r="C34" s="172">
        <v>80</v>
      </c>
      <c r="D34" s="171" t="s">
        <v>16</v>
      </c>
      <c r="E34" s="173">
        <v>2.801772318619971</v>
      </c>
      <c r="F34" s="173">
        <v>3.1427366997033044</v>
      </c>
      <c r="G34" s="173">
        <v>3.4553363325366377</v>
      </c>
      <c r="H34" s="173">
        <v>3.7757597449533042</v>
      </c>
      <c r="I34" s="173">
        <v>4.062101640167713</v>
      </c>
      <c r="J34" s="173">
        <v>4.864464251891315</v>
      </c>
      <c r="K34" s="173">
        <v>5.635176135224649</v>
      </c>
      <c r="L34" s="173">
        <v>6.2736176977246485</v>
      </c>
      <c r="M34" s="173">
        <v>6.683401906057982</v>
      </c>
    </row>
    <row r="35" spans="2:13" ht="11.25">
      <c r="B35" s="11" t="s">
        <v>31</v>
      </c>
      <c r="C35" s="172">
        <v>26</v>
      </c>
      <c r="D35" s="171" t="s">
        <v>17</v>
      </c>
      <c r="E35" s="173">
        <v>1.156116513514972</v>
      </c>
      <c r="F35" s="173">
        <v>1.4966618501993234</v>
      </c>
      <c r="G35" s="173">
        <v>1.7241464222620428</v>
      </c>
      <c r="H35" s="173">
        <v>1.7635494126918605</v>
      </c>
      <c r="I35" s="173">
        <v>2.5800913489778794</v>
      </c>
      <c r="J35" s="173">
        <v>2.7374038489778796</v>
      </c>
      <c r="K35" s="173">
        <v>2.8800600989778795</v>
      </c>
      <c r="L35" s="173">
        <v>2.9303470010648747</v>
      </c>
      <c r="M35" s="173">
        <v>2.9548210716895094</v>
      </c>
    </row>
    <row r="36" spans="2:13" ht="11.25">
      <c r="B36" s="11" t="s">
        <v>146</v>
      </c>
      <c r="C36" s="172">
        <f>+SUM(C41:C43)</f>
        <v>70</v>
      </c>
      <c r="D36" s="171" t="s">
        <v>150</v>
      </c>
      <c r="E36" s="200">
        <f>+SUM(E41:E43)</f>
        <v>2.2616324894117534</v>
      </c>
      <c r="F36" s="200">
        <f>+SUM(F41:F43)</f>
        <v>2.642544923160985</v>
      </c>
      <c r="G36" s="200">
        <f>+SUM(G41:G43)</f>
        <v>3.035462673556588</v>
      </c>
      <c r="H36" s="200">
        <f>+SUM(H41:H43)</f>
        <v>3.339146366987727</v>
      </c>
      <c r="I36" s="173">
        <v>4.484933832660464</v>
      </c>
      <c r="J36" s="173">
        <v>4.434093944282924</v>
      </c>
      <c r="K36" s="173">
        <v>4.76949742723546</v>
      </c>
      <c r="L36" s="173">
        <v>4.861642086725755</v>
      </c>
      <c r="M36" s="173">
        <v>5.016635245122807</v>
      </c>
    </row>
    <row r="37" spans="2:13" ht="11.25">
      <c r="B37" s="11" t="s">
        <v>32</v>
      </c>
      <c r="C37" s="172">
        <v>85</v>
      </c>
      <c r="D37" s="171" t="s">
        <v>18</v>
      </c>
      <c r="E37" s="173">
        <v>5.253884524891407</v>
      </c>
      <c r="F37" s="173">
        <v>4.765061582443321</v>
      </c>
      <c r="G37" s="173">
        <v>4.641332816327223</v>
      </c>
      <c r="H37" s="173">
        <v>5.081147393407318</v>
      </c>
      <c r="I37" s="173">
        <v>3.3864989871213442</v>
      </c>
      <c r="J37" s="173">
        <v>4.061954790497372</v>
      </c>
      <c r="K37" s="173">
        <v>4.5977127445846</v>
      </c>
      <c r="L37" s="173">
        <v>4.958227739968601</v>
      </c>
      <c r="M37" s="173">
        <v>5.220703714216045</v>
      </c>
    </row>
    <row r="38" spans="2:13" ht="11.25">
      <c r="B38" s="11" t="s">
        <v>33</v>
      </c>
      <c r="C38" s="172">
        <v>47</v>
      </c>
      <c r="D38" s="171" t="s">
        <v>19</v>
      </c>
      <c r="E38" s="173">
        <v>1.315184121184988</v>
      </c>
      <c r="F38" s="173">
        <v>1.4025612536759626</v>
      </c>
      <c r="G38" s="173">
        <v>1.514324810953262</v>
      </c>
      <c r="H38" s="173">
        <v>1.707176260864379</v>
      </c>
      <c r="I38" s="173">
        <v>1.3421321063583158</v>
      </c>
      <c r="J38" s="173">
        <v>1.5891311796916492</v>
      </c>
      <c r="K38" s="173">
        <v>1.7702114881098692</v>
      </c>
      <c r="L38" s="173">
        <v>1.9025466772071824</v>
      </c>
      <c r="M38" s="173">
        <v>2.0262034772786137</v>
      </c>
    </row>
    <row r="39" spans="2:13" ht="11.25">
      <c r="B39" s="14" t="s">
        <v>20</v>
      </c>
      <c r="C39" s="193">
        <v>4161</v>
      </c>
      <c r="D39" s="174" t="s">
        <v>6</v>
      </c>
      <c r="E39" s="175">
        <v>73.70600544420068</v>
      </c>
      <c r="F39" s="175">
        <v>76.51365736648262</v>
      </c>
      <c r="G39" s="175">
        <v>78.93201205850411</v>
      </c>
      <c r="H39" s="175">
        <v>82.07783677946318</v>
      </c>
      <c r="I39" s="175">
        <f>78.6043194983297+15.4</f>
        <v>94.0043194983297</v>
      </c>
      <c r="J39" s="175">
        <f>86.0990613744123+17.1</f>
        <v>103.19906137441231</v>
      </c>
      <c r="K39" s="175">
        <f>95.7460417053801+18.6</f>
        <v>114.34604170538009</v>
      </c>
      <c r="L39" s="175">
        <f>103.35506172951+20.1</f>
        <v>123.45506172950999</v>
      </c>
      <c r="M39" s="175">
        <f>111.373578450808+21.7</f>
        <v>133.073578450808</v>
      </c>
    </row>
    <row r="40" spans="2:13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2:13" ht="11.25">
      <c r="B41" s="170" t="s">
        <v>211</v>
      </c>
      <c r="C41" s="186">
        <v>17</v>
      </c>
      <c r="D41" s="187" t="s">
        <v>147</v>
      </c>
      <c r="E41" s="188">
        <v>0.6057748580633181</v>
      </c>
      <c r="F41" s="188">
        <v>0.7007809665772069</v>
      </c>
      <c r="G41" s="188">
        <v>0.7960244467438736</v>
      </c>
      <c r="H41" s="188">
        <v>0.7970304604529215</v>
      </c>
      <c r="I41" s="186"/>
      <c r="J41" s="186"/>
      <c r="K41" s="186"/>
      <c r="L41" s="186"/>
      <c r="M41" s="186"/>
    </row>
    <row r="42" spans="2:13" ht="11.25">
      <c r="B42" s="170"/>
      <c r="C42" s="180">
        <v>33</v>
      </c>
      <c r="D42" s="181" t="s">
        <v>148</v>
      </c>
      <c r="E42" s="182">
        <v>1.1289460466777017</v>
      </c>
      <c r="F42" s="182">
        <v>1.3256023196777016</v>
      </c>
      <c r="G42" s="182">
        <v>1.5345635616092985</v>
      </c>
      <c r="H42" s="182">
        <v>1.7560645301245978</v>
      </c>
      <c r="I42" s="180"/>
      <c r="J42" s="180"/>
      <c r="K42" s="180"/>
      <c r="L42" s="180"/>
      <c r="M42" s="180"/>
    </row>
    <row r="43" spans="2:13" ht="11.25">
      <c r="B43" s="52"/>
      <c r="C43" s="183">
        <v>20</v>
      </c>
      <c r="D43" s="184" t="s">
        <v>149</v>
      </c>
      <c r="E43" s="185">
        <v>0.5269115846707335</v>
      </c>
      <c r="F43" s="185">
        <v>0.6161616369060765</v>
      </c>
      <c r="G43" s="185">
        <v>0.7048746652034161</v>
      </c>
      <c r="H43" s="185">
        <v>0.7860513764102077</v>
      </c>
      <c r="I43" s="183"/>
      <c r="J43" s="183"/>
      <c r="K43" s="183"/>
      <c r="L43" s="183"/>
      <c r="M43" s="183"/>
    </row>
  </sheetData>
  <sheetProtection/>
  <mergeCells count="1">
    <mergeCell ref="E22:M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74"/>
  <sheetViews>
    <sheetView showGridLines="0" zoomScalePageLayoutView="0" workbookViewId="0" topLeftCell="A1">
      <pane ySplit="4" topLeftCell="BM23" activePane="bottomLeft" state="frozen"/>
      <selection pane="topLeft" activeCell="J32" sqref="J32"/>
      <selection pane="bottomLeft" activeCell="C31" sqref="C31"/>
    </sheetView>
  </sheetViews>
  <sheetFormatPr defaultColWidth="9.33203125" defaultRowHeight="11.25"/>
  <cols>
    <col min="1" max="1" width="5.16015625" style="6" customWidth="1"/>
    <col min="2" max="2" width="48.5" style="1" bestFit="1" customWidth="1"/>
    <col min="3" max="4" width="12.33203125" style="1" customWidth="1"/>
    <col min="5" max="5" width="3.66015625" style="1" customWidth="1"/>
    <col min="6" max="6" width="12.33203125" style="1" customWidth="1"/>
    <col min="7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103" customFormat="1" ht="12.75" customHeight="1">
      <c r="A2" s="104" t="str">
        <f>Cover!A2</f>
        <v>[Business Name]</v>
      </c>
    </row>
    <row r="3" s="103" customFormat="1" ht="12.75" customHeight="1">
      <c r="A3" s="104" t="s">
        <v>191</v>
      </c>
    </row>
    <row r="4" s="103" customFormat="1" ht="12.75" customHeight="1">
      <c r="A4" s="105" t="s">
        <v>88</v>
      </c>
    </row>
    <row r="5" s="125" customFormat="1" ht="12.75" customHeight="1">
      <c r="A5" s="123"/>
    </row>
    <row r="6" s="125" customFormat="1" ht="12.75" customHeight="1">
      <c r="A6" s="123"/>
    </row>
    <row r="7" ht="12.75" customHeight="1"/>
    <row r="8" spans="3:6" ht="22.5" customHeight="1">
      <c r="C8" s="28" t="s">
        <v>214</v>
      </c>
      <c r="D8" s="28" t="s">
        <v>214</v>
      </c>
      <c r="F8" s="281" t="s">
        <v>217</v>
      </c>
    </row>
    <row r="9" spans="3:6" ht="11.25" customHeight="1">
      <c r="C9" s="32" t="str">
        <f>INDEX(LU_Years,[0]!SC_Date)</f>
        <v>2007-08</v>
      </c>
      <c r="D9" s="32" t="str">
        <f>INDEX(LU_Years,[0]!SC_Date-1)</f>
        <v>2006-07</v>
      </c>
      <c r="F9" s="282"/>
    </row>
    <row r="10" spans="3:6" ht="11.25">
      <c r="C10" s="27" t="s">
        <v>96</v>
      </c>
      <c r="D10" s="27" t="s">
        <v>96</v>
      </c>
      <c r="F10" s="283"/>
    </row>
    <row r="11" ht="11.25">
      <c r="F11" s="12"/>
    </row>
    <row r="12" spans="2:6" ht="11.25">
      <c r="B12" s="7" t="s">
        <v>121</v>
      </c>
      <c r="F12" s="12"/>
    </row>
    <row r="13" spans="2:6" ht="11.25">
      <c r="B13" s="8" t="s">
        <v>102</v>
      </c>
      <c r="C13" s="106"/>
      <c r="D13" s="162"/>
      <c r="F13" s="127"/>
    </row>
    <row r="14" spans="2:6" ht="11.25">
      <c r="B14" s="11" t="s">
        <v>100</v>
      </c>
      <c r="C14" s="108"/>
      <c r="D14" s="164"/>
      <c r="F14" s="128"/>
    </row>
    <row r="15" spans="2:6" ht="11.25">
      <c r="B15" s="11" t="s">
        <v>152</v>
      </c>
      <c r="C15" s="84">
        <f>+IF(C37&gt;=0,C37,0)</f>
        <v>0</v>
      </c>
      <c r="D15" s="84">
        <f>+IF(D37&gt;=0,D37,0)</f>
        <v>0</v>
      </c>
      <c r="F15" s="128"/>
    </row>
    <row r="16" spans="2:6" ht="11.25">
      <c r="B16" s="14" t="s">
        <v>38</v>
      </c>
      <c r="C16" s="110"/>
      <c r="D16" s="165"/>
      <c r="F16" s="129"/>
    </row>
    <row r="17" spans="2:6" ht="11.25">
      <c r="B17" s="42" t="s">
        <v>39</v>
      </c>
      <c r="C17" s="44">
        <f>+SUM(C13:C16)</f>
        <v>0</v>
      </c>
      <c r="D17" s="44">
        <f>+SUM(D13:D16)</f>
        <v>0</v>
      </c>
      <c r="F17" s="12"/>
    </row>
    <row r="18" ht="11.25">
      <c r="F18" s="12"/>
    </row>
    <row r="19" spans="2:6" ht="11.25">
      <c r="B19" s="7" t="s">
        <v>122</v>
      </c>
      <c r="F19" s="12"/>
    </row>
    <row r="20" spans="2:6" ht="11.25">
      <c r="B20" s="8" t="s">
        <v>86</v>
      </c>
      <c r="C20" s="106"/>
      <c r="D20" s="162"/>
      <c r="F20" s="127"/>
    </row>
    <row r="21" spans="2:6" ht="11.25">
      <c r="B21" s="11" t="s">
        <v>40</v>
      </c>
      <c r="C21" s="108"/>
      <c r="D21" s="164"/>
      <c r="F21" s="128"/>
    </row>
    <row r="22" spans="2:6" ht="11.25">
      <c r="B22" s="11" t="s">
        <v>103</v>
      </c>
      <c r="C22" s="108"/>
      <c r="D22" s="164"/>
      <c r="F22" s="128"/>
    </row>
    <row r="23" spans="2:6" ht="11.25">
      <c r="B23" s="11" t="s">
        <v>41</v>
      </c>
      <c r="C23" s="108"/>
      <c r="D23" s="164"/>
      <c r="F23" s="128"/>
    </row>
    <row r="24" spans="2:6" ht="11.25">
      <c r="B24" s="14" t="s">
        <v>153</v>
      </c>
      <c r="C24" s="85">
        <f>+IF(C37&lt;0,-C37,0)</f>
        <v>0</v>
      </c>
      <c r="D24" s="85">
        <f>+IF(D37&lt;0,-D37,0)</f>
        <v>0</v>
      </c>
      <c r="F24" s="129"/>
    </row>
    <row r="25" spans="2:6" ht="11.25">
      <c r="B25" s="42" t="s">
        <v>129</v>
      </c>
      <c r="C25" s="44">
        <f>+SUM(C20:C24)</f>
        <v>0</v>
      </c>
      <c r="D25" s="44">
        <f>+SUM(D20:D24)</f>
        <v>0</v>
      </c>
      <c r="F25" s="12"/>
    </row>
    <row r="26" ht="11.25">
      <c r="F26" s="12"/>
    </row>
    <row r="27" spans="2:4" ht="11.25">
      <c r="B27" s="8" t="s">
        <v>42</v>
      </c>
      <c r="C27" s="17">
        <f>+C17-C25</f>
        <v>0</v>
      </c>
      <c r="D27" s="17">
        <f>+D17-D25</f>
        <v>0</v>
      </c>
    </row>
    <row r="28" spans="2:6" ht="11.25">
      <c r="B28" s="11" t="s">
        <v>43</v>
      </c>
      <c r="C28" s="108"/>
      <c r="D28" s="164">
        <v>0</v>
      </c>
      <c r="F28" s="201"/>
    </row>
    <row r="29" spans="2:10" ht="11.25">
      <c r="B29" s="14" t="s">
        <v>44</v>
      </c>
      <c r="C29" s="19">
        <f>+C27-C28</f>
        <v>0</v>
      </c>
      <c r="D29" s="19">
        <f>+D27-D28</f>
        <v>0</v>
      </c>
      <c r="I29" s="12"/>
      <c r="J29" s="12"/>
    </row>
    <row r="30" spans="2:10" ht="11.25">
      <c r="B30" s="12"/>
      <c r="C30" s="12"/>
      <c r="D30" s="12"/>
      <c r="E30" s="12"/>
      <c r="F30" s="12"/>
      <c r="I30" s="12"/>
      <c r="J30" s="12"/>
    </row>
    <row r="31" spans="2:10" ht="11.25">
      <c r="B31" s="113" t="s">
        <v>99</v>
      </c>
      <c r="C31" s="114"/>
      <c r="D31" s="250">
        <v>0</v>
      </c>
      <c r="F31" s="201"/>
      <c r="I31" s="29"/>
      <c r="J31" s="29"/>
    </row>
    <row r="32" spans="2:10" ht="11.25">
      <c r="B32" s="52" t="s">
        <v>192</v>
      </c>
      <c r="C32" s="115" t="e">
        <f>+C31/C29</f>
        <v>#DIV/0!</v>
      </c>
      <c r="D32" s="115" t="e">
        <f>+D31/D29</f>
        <v>#DIV/0!</v>
      </c>
      <c r="I32" s="29"/>
      <c r="J32" s="29"/>
    </row>
    <row r="33" spans="2:10" ht="11.25">
      <c r="B33" s="30"/>
      <c r="C33" s="12"/>
      <c r="D33" s="30"/>
      <c r="H33" s="29"/>
      <c r="I33" s="29"/>
      <c r="J33" s="29"/>
    </row>
    <row r="34" spans="2:10" ht="33.75" customHeight="1">
      <c r="B34" s="95" t="s">
        <v>172</v>
      </c>
      <c r="C34" s="29"/>
      <c r="D34" s="29"/>
      <c r="E34" s="29"/>
      <c r="F34" s="26"/>
      <c r="H34" s="29"/>
      <c r="I34" s="29"/>
      <c r="J34" s="29"/>
    </row>
    <row r="35" spans="2:6" ht="11.25">
      <c r="B35" s="8" t="s">
        <v>173</v>
      </c>
      <c r="C35" s="107"/>
      <c r="D35" s="162"/>
      <c r="E35" s="29"/>
      <c r="F35" s="127"/>
    </row>
    <row r="36" spans="2:6" ht="11.25">
      <c r="B36" s="14" t="s">
        <v>174</v>
      </c>
      <c r="C36" s="110"/>
      <c r="D36" s="165"/>
      <c r="F36" s="129"/>
    </row>
    <row r="37" spans="2:4" ht="11.25" customHeight="1">
      <c r="B37" s="42" t="s">
        <v>175</v>
      </c>
      <c r="C37" s="49">
        <f>+C35-C36</f>
        <v>0</v>
      </c>
      <c r="D37" s="49">
        <f>+D35-D36</f>
        <v>0</v>
      </c>
    </row>
    <row r="38" spans="2:6" ht="11.25">
      <c r="B38" s="29"/>
      <c r="F38" s="56"/>
    </row>
    <row r="39" spans="2:6" ht="11.25">
      <c r="B39" s="29"/>
      <c r="F39" s="56"/>
    </row>
    <row r="40" spans="2:6" ht="11.25">
      <c r="B40" s="7" t="s">
        <v>176</v>
      </c>
      <c r="F40" s="56"/>
    </row>
    <row r="41" spans="2:4" ht="11.25">
      <c r="B41" s="8" t="s">
        <v>215</v>
      </c>
      <c r="C41" s="9">
        <f>+C20</f>
        <v>0</v>
      </c>
      <c r="D41" s="10"/>
    </row>
    <row r="42" spans="2:4" ht="11.25">
      <c r="B42" s="11" t="s">
        <v>216</v>
      </c>
      <c r="C42" s="12">
        <f>+'Operating Costs'!F27</f>
        <v>0</v>
      </c>
      <c r="D42" s="13"/>
    </row>
    <row r="43" spans="2:4" ht="12" thickBot="1">
      <c r="B43" s="24" t="s">
        <v>177</v>
      </c>
      <c r="C43" s="195">
        <f>C41-C42</f>
        <v>0</v>
      </c>
      <c r="D43" s="13"/>
    </row>
    <row r="44" spans="2:4" ht="11.25">
      <c r="B44" s="11"/>
      <c r="C44" s="12"/>
      <c r="D44" s="13"/>
    </row>
    <row r="45" spans="2:4" ht="11.25">
      <c r="B45" s="24" t="s">
        <v>178</v>
      </c>
      <c r="C45" s="12"/>
      <c r="D45" s="13"/>
    </row>
    <row r="46" spans="2:6" ht="11.25">
      <c r="B46" s="117" t="s">
        <v>179</v>
      </c>
      <c r="C46" s="116">
        <v>0</v>
      </c>
      <c r="D46" s="13"/>
      <c r="F46" s="127"/>
    </row>
    <row r="47" spans="2:6" ht="11.25">
      <c r="B47" s="118" t="s">
        <v>179</v>
      </c>
      <c r="C47" s="109">
        <v>0</v>
      </c>
      <c r="D47" s="13"/>
      <c r="F47" s="128"/>
    </row>
    <row r="48" spans="2:6" ht="11.25">
      <c r="B48" s="118" t="s">
        <v>179</v>
      </c>
      <c r="C48" s="109">
        <v>0</v>
      </c>
      <c r="D48" s="13"/>
      <c r="F48" s="128"/>
    </row>
    <row r="49" spans="2:6" ht="11.25">
      <c r="B49" s="118" t="s">
        <v>179</v>
      </c>
      <c r="C49" s="109">
        <v>0</v>
      </c>
      <c r="D49" s="13"/>
      <c r="F49" s="128"/>
    </row>
    <row r="50" spans="2:6" ht="11.25">
      <c r="B50" s="118" t="s">
        <v>179</v>
      </c>
      <c r="C50" s="109">
        <v>0</v>
      </c>
      <c r="D50" s="13"/>
      <c r="F50" s="128"/>
    </row>
    <row r="51" spans="2:6" ht="11.25">
      <c r="B51" s="118" t="s">
        <v>179</v>
      </c>
      <c r="C51" s="109">
        <v>0</v>
      </c>
      <c r="D51" s="13"/>
      <c r="F51" s="128"/>
    </row>
    <row r="52" spans="2:6" ht="11.25">
      <c r="B52" s="118" t="s">
        <v>179</v>
      </c>
      <c r="C52" s="109">
        <v>0</v>
      </c>
      <c r="D52" s="13"/>
      <c r="F52" s="128"/>
    </row>
    <row r="53" spans="2:6" ht="11.25">
      <c r="B53" s="118" t="s">
        <v>179</v>
      </c>
      <c r="C53" s="109">
        <v>0</v>
      </c>
      <c r="D53" s="13"/>
      <c r="F53" s="128"/>
    </row>
    <row r="54" spans="2:6" ht="11.25">
      <c r="B54" s="119" t="s">
        <v>179</v>
      </c>
      <c r="C54" s="110">
        <v>0</v>
      </c>
      <c r="D54" s="13"/>
      <c r="F54" s="129"/>
    </row>
    <row r="55" spans="2:4" ht="12" thickBot="1">
      <c r="B55" s="24" t="s">
        <v>180</v>
      </c>
      <c r="C55" s="195">
        <f>+SUM(C46:C54)</f>
        <v>0</v>
      </c>
      <c r="D55" s="13"/>
    </row>
    <row r="56" spans="2:4" ht="11.25">
      <c r="B56" s="14"/>
      <c r="C56" s="15"/>
      <c r="D56" s="16"/>
    </row>
    <row r="58" spans="2:6" ht="11.25">
      <c r="B58" s="7" t="s">
        <v>220</v>
      </c>
      <c r="F58" s="56"/>
    </row>
    <row r="59" spans="2:4" ht="11.25">
      <c r="B59" s="8" t="s">
        <v>218</v>
      </c>
      <c r="C59" s="9">
        <f>+C13+C14+C16+C35</f>
        <v>0</v>
      </c>
      <c r="D59" s="10"/>
    </row>
    <row r="60" spans="2:4" ht="11.25">
      <c r="B60" s="11" t="s">
        <v>219</v>
      </c>
      <c r="C60" s="12">
        <f>Revenue!F37</f>
        <v>0</v>
      </c>
      <c r="D60" s="13"/>
    </row>
    <row r="61" spans="2:4" ht="12" thickBot="1">
      <c r="B61" s="24" t="s">
        <v>177</v>
      </c>
      <c r="C61" s="195">
        <f>C59-C60</f>
        <v>0</v>
      </c>
      <c r="D61" s="13"/>
    </row>
    <row r="62" spans="2:4" ht="11.25">
      <c r="B62" s="11"/>
      <c r="C62" s="12"/>
      <c r="D62" s="13"/>
    </row>
    <row r="63" spans="2:4" ht="11.25">
      <c r="B63" s="24" t="s">
        <v>178</v>
      </c>
      <c r="C63" s="12"/>
      <c r="D63" s="13"/>
    </row>
    <row r="64" spans="2:6" ht="11.25">
      <c r="B64" s="117" t="s">
        <v>179</v>
      </c>
      <c r="C64" s="116">
        <v>0</v>
      </c>
      <c r="D64" s="13"/>
      <c r="F64" s="127"/>
    </row>
    <row r="65" spans="2:6" ht="11.25">
      <c r="B65" s="118" t="s">
        <v>179</v>
      </c>
      <c r="C65" s="109">
        <v>0</v>
      </c>
      <c r="D65" s="13"/>
      <c r="F65" s="128"/>
    </row>
    <row r="66" spans="2:6" ht="11.25">
      <c r="B66" s="118" t="s">
        <v>179</v>
      </c>
      <c r="C66" s="109">
        <v>0</v>
      </c>
      <c r="D66" s="13"/>
      <c r="F66" s="128"/>
    </row>
    <row r="67" spans="2:6" ht="11.25">
      <c r="B67" s="118" t="s">
        <v>179</v>
      </c>
      <c r="C67" s="109">
        <v>0</v>
      </c>
      <c r="D67" s="13"/>
      <c r="F67" s="128"/>
    </row>
    <row r="68" spans="2:6" ht="11.25">
      <c r="B68" s="118" t="s">
        <v>179</v>
      </c>
      <c r="C68" s="109">
        <v>0</v>
      </c>
      <c r="D68" s="13"/>
      <c r="F68" s="128"/>
    </row>
    <row r="69" spans="2:6" ht="11.25">
      <c r="B69" s="118" t="s">
        <v>179</v>
      </c>
      <c r="C69" s="109">
        <v>0</v>
      </c>
      <c r="D69" s="13"/>
      <c r="F69" s="128"/>
    </row>
    <row r="70" spans="2:6" ht="11.25">
      <c r="B70" s="118" t="s">
        <v>179</v>
      </c>
      <c r="C70" s="109">
        <v>0</v>
      </c>
      <c r="D70" s="13"/>
      <c r="F70" s="128"/>
    </row>
    <row r="71" spans="2:6" ht="11.25">
      <c r="B71" s="118" t="s">
        <v>179</v>
      </c>
      <c r="C71" s="109">
        <v>0</v>
      </c>
      <c r="D71" s="13"/>
      <c r="F71" s="128"/>
    </row>
    <row r="72" spans="2:6" ht="11.25">
      <c r="B72" s="119" t="s">
        <v>179</v>
      </c>
      <c r="C72" s="110">
        <v>0</v>
      </c>
      <c r="D72" s="13"/>
      <c r="F72" s="129"/>
    </row>
    <row r="73" spans="2:4" ht="12" thickBot="1">
      <c r="B73" s="24" t="s">
        <v>180</v>
      </c>
      <c r="C73" s="195">
        <f>+SUM(C64:C72)</f>
        <v>0</v>
      </c>
      <c r="D73" s="13"/>
    </row>
    <row r="74" spans="2:4" ht="11.25">
      <c r="B74" s="14"/>
      <c r="C74" s="15"/>
      <c r="D74" s="16"/>
    </row>
  </sheetData>
  <sheetProtection/>
  <mergeCells count="1">
    <mergeCell ref="F8:F10"/>
  </mergeCells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110"/>
  <sheetViews>
    <sheetView zoomScalePageLayoutView="0" workbookViewId="0" topLeftCell="A1">
      <pane ySplit="4" topLeftCell="BM23" activePane="bottomLeft" state="frozen"/>
      <selection pane="topLeft" activeCell="J32" sqref="J32"/>
      <selection pane="bottomLeft" activeCell="B54" sqref="B54:B71"/>
    </sheetView>
  </sheetViews>
  <sheetFormatPr defaultColWidth="9.33203125" defaultRowHeight="11.25"/>
  <cols>
    <col min="1" max="1" width="5.16015625" style="6" customWidth="1"/>
    <col min="2" max="2" width="38.5" style="1" customWidth="1"/>
    <col min="3" max="3" width="12.33203125" style="37" customWidth="1"/>
    <col min="4" max="4" width="12.33203125" style="1" customWidth="1"/>
    <col min="5" max="5" width="3.66015625" style="37" customWidth="1"/>
    <col min="6" max="6" width="12.33203125" style="37" customWidth="1"/>
    <col min="7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="97" customFormat="1" ht="12.75" customHeight="1">
      <c r="A3" s="104" t="s">
        <v>193</v>
      </c>
    </row>
    <row r="4" s="97" customFormat="1" ht="12.75" customHeight="1">
      <c r="A4" s="105" t="s">
        <v>88</v>
      </c>
    </row>
    <row r="5" spans="3:6" ht="11.25">
      <c r="C5" s="1"/>
      <c r="E5" s="1"/>
      <c r="F5" s="1"/>
    </row>
    <row r="6" spans="3:6" ht="11.25">
      <c r="C6" s="1"/>
      <c r="E6" s="1"/>
      <c r="F6" s="1"/>
    </row>
    <row r="7" spans="3:6" ht="11.25">
      <c r="C7" s="1"/>
      <c r="E7" s="1"/>
      <c r="F7" s="1"/>
    </row>
    <row r="8" spans="3:6" ht="33.75">
      <c r="C8" s="28" t="s">
        <v>214</v>
      </c>
      <c r="D8" s="28" t="s">
        <v>214</v>
      </c>
      <c r="E8" s="1"/>
      <c r="F8" s="281" t="s">
        <v>217</v>
      </c>
    </row>
    <row r="9" spans="3:6" ht="11.25">
      <c r="C9" s="32" t="str">
        <f>INDEX(LU_Years,[0]!SC_Date)</f>
        <v>2007-08</v>
      </c>
      <c r="D9" s="32" t="str">
        <f>INDEX(LU_Years,[0]!SC_Date-1)</f>
        <v>2006-07</v>
      </c>
      <c r="E9" s="26"/>
      <c r="F9" s="282"/>
    </row>
    <row r="10" spans="3:6" ht="11.25">
      <c r="C10" s="27" t="s">
        <v>96</v>
      </c>
      <c r="D10" s="27" t="s">
        <v>96</v>
      </c>
      <c r="E10" s="26"/>
      <c r="F10" s="283"/>
    </row>
    <row r="11" spans="3:6" ht="8.25" customHeight="1">
      <c r="C11" s="12"/>
      <c r="E11" s="12"/>
      <c r="F11" s="12"/>
    </row>
    <row r="12" spans="2:6" ht="11.25">
      <c r="B12" s="7" t="s">
        <v>45</v>
      </c>
      <c r="C12" s="12"/>
      <c r="E12" s="12"/>
      <c r="F12" s="12"/>
    </row>
    <row r="13" spans="2:6" ht="11.25" customHeight="1">
      <c r="B13" s="8" t="s">
        <v>46</v>
      </c>
      <c r="C13" s="107"/>
      <c r="D13" s="162"/>
      <c r="E13" s="12"/>
      <c r="F13" s="127"/>
    </row>
    <row r="14" spans="2:6" ht="11.25" customHeight="1">
      <c r="B14" s="11" t="s">
        <v>47</v>
      </c>
      <c r="C14" s="112"/>
      <c r="D14" s="163"/>
      <c r="E14" s="12"/>
      <c r="F14" s="128"/>
    </row>
    <row r="15" spans="2:6" ht="11.25" customHeight="1">
      <c r="B15" s="14" t="s">
        <v>48</v>
      </c>
      <c r="C15" s="110"/>
      <c r="D15" s="165"/>
      <c r="E15" s="12"/>
      <c r="F15" s="129"/>
    </row>
    <row r="16" spans="2:6" ht="11.25" customHeight="1">
      <c r="B16" s="42" t="s">
        <v>49</v>
      </c>
      <c r="C16" s="46">
        <f>+SUM(C13:C15)</f>
        <v>0</v>
      </c>
      <c r="D16" s="46">
        <f>+SUM(D13:D15)</f>
        <v>0</v>
      </c>
      <c r="E16" s="12"/>
      <c r="F16" s="1"/>
    </row>
    <row r="17" spans="3:6" ht="11.25" customHeight="1">
      <c r="C17" s="1"/>
      <c r="E17" s="12"/>
      <c r="F17" s="1"/>
    </row>
    <row r="18" spans="2:6" ht="11.25" customHeight="1">
      <c r="B18" s="7" t="s">
        <v>50</v>
      </c>
      <c r="C18" s="1"/>
      <c r="E18" s="12"/>
      <c r="F18" s="1"/>
    </row>
    <row r="19" spans="2:6" ht="11.25" customHeight="1">
      <c r="B19" s="8" t="s">
        <v>51</v>
      </c>
      <c r="C19" s="107"/>
      <c r="D19" s="162"/>
      <c r="E19" s="12"/>
      <c r="F19" s="127"/>
    </row>
    <row r="20" spans="2:6" ht="11.25" customHeight="1">
      <c r="B20" s="11" t="s">
        <v>104</v>
      </c>
      <c r="C20" s="112"/>
      <c r="D20" s="163"/>
      <c r="E20" s="12"/>
      <c r="F20" s="128"/>
    </row>
    <row r="21" spans="2:6" ht="11.25" customHeight="1">
      <c r="B21" s="11" t="s">
        <v>47</v>
      </c>
      <c r="C21" s="112"/>
      <c r="D21" s="163"/>
      <c r="E21" s="12"/>
      <c r="F21" s="128"/>
    </row>
    <row r="22" spans="2:6" ht="11.25" customHeight="1">
      <c r="B22" s="14" t="s">
        <v>48</v>
      </c>
      <c r="C22" s="110"/>
      <c r="D22" s="165"/>
      <c r="E22" s="12"/>
      <c r="F22" s="129"/>
    </row>
    <row r="23" spans="2:6" ht="11.25" customHeight="1">
      <c r="B23" s="42" t="s">
        <v>52</v>
      </c>
      <c r="C23" s="45">
        <f>+SUM(C19:C22)</f>
        <v>0</v>
      </c>
      <c r="D23" s="45">
        <f>+SUM(D19:D22)</f>
        <v>0</v>
      </c>
      <c r="E23" s="12"/>
      <c r="F23" s="1"/>
    </row>
    <row r="24" spans="3:6" ht="11.25" customHeight="1">
      <c r="C24" s="1"/>
      <c r="E24" s="12"/>
      <c r="F24" s="1"/>
    </row>
    <row r="25" spans="2:6" ht="11.25" customHeight="1">
      <c r="B25" s="47" t="s">
        <v>53</v>
      </c>
      <c r="C25" s="49">
        <f>+C16+C23</f>
        <v>0</v>
      </c>
      <c r="D25" s="49">
        <f>+D16+D23</f>
        <v>0</v>
      </c>
      <c r="E25" s="12"/>
      <c r="F25" s="1"/>
    </row>
    <row r="26" spans="3:6" ht="11.25" customHeight="1">
      <c r="C26" s="1"/>
      <c r="E26" s="12"/>
      <c r="F26" s="1"/>
    </row>
    <row r="27" spans="2:6" ht="11.25" customHeight="1">
      <c r="B27" s="7" t="s">
        <v>54</v>
      </c>
      <c r="C27" s="1"/>
      <c r="E27" s="12"/>
      <c r="F27" s="1"/>
    </row>
    <row r="28" spans="2:6" ht="11.25" customHeight="1">
      <c r="B28" s="8" t="s">
        <v>105</v>
      </c>
      <c r="C28" s="107"/>
      <c r="D28" s="162"/>
      <c r="E28" s="12"/>
      <c r="F28" s="127"/>
    </row>
    <row r="29" spans="2:6" ht="11.25" customHeight="1">
      <c r="B29" s="11" t="s">
        <v>106</v>
      </c>
      <c r="C29" s="112"/>
      <c r="D29" s="163"/>
      <c r="E29" s="12"/>
      <c r="F29" s="128"/>
    </row>
    <row r="30" spans="2:6" ht="11.25" customHeight="1">
      <c r="B30" s="11" t="s">
        <v>107</v>
      </c>
      <c r="C30" s="112"/>
      <c r="D30" s="163"/>
      <c r="E30" s="12"/>
      <c r="F30" s="128"/>
    </row>
    <row r="31" spans="2:6" ht="11.25" customHeight="1">
      <c r="B31" s="11" t="s">
        <v>5</v>
      </c>
      <c r="C31" s="109"/>
      <c r="D31" s="164"/>
      <c r="E31" s="12"/>
      <c r="F31" s="128"/>
    </row>
    <row r="32" spans="2:6" ht="11.25" customHeight="1">
      <c r="B32" s="14" t="s">
        <v>48</v>
      </c>
      <c r="C32" s="110"/>
      <c r="D32" s="165"/>
      <c r="E32" s="12"/>
      <c r="F32" s="129"/>
    </row>
    <row r="33" spans="2:6" ht="11.25" customHeight="1">
      <c r="B33" s="47" t="s">
        <v>139</v>
      </c>
      <c r="C33" s="49">
        <f>+SUM(C28:C32)</f>
        <v>0</v>
      </c>
      <c r="D33" s="49">
        <f>+SUM(D28:D32)</f>
        <v>0</v>
      </c>
      <c r="E33" s="12"/>
      <c r="F33" s="1"/>
    </row>
    <row r="34" spans="3:8" ht="11.25" customHeight="1">
      <c r="C34" s="1"/>
      <c r="E34" s="12"/>
      <c r="F34" s="1"/>
      <c r="H34" s="7"/>
    </row>
    <row r="35" spans="2:6" ht="11.25" customHeight="1">
      <c r="B35" s="7" t="s">
        <v>55</v>
      </c>
      <c r="C35" s="1"/>
      <c r="E35" s="12"/>
      <c r="F35" s="1"/>
    </row>
    <row r="36" spans="2:6" ht="11.25" customHeight="1">
      <c r="B36" s="8" t="s">
        <v>105</v>
      </c>
      <c r="C36" s="107"/>
      <c r="D36" s="162"/>
      <c r="E36" s="12"/>
      <c r="F36" s="127"/>
    </row>
    <row r="37" spans="2:6" ht="11.25" customHeight="1">
      <c r="B37" s="11" t="s">
        <v>106</v>
      </c>
      <c r="C37" s="112"/>
      <c r="D37" s="163"/>
      <c r="E37" s="12"/>
      <c r="F37" s="128"/>
    </row>
    <row r="38" spans="2:6" ht="11.25" customHeight="1">
      <c r="B38" s="11" t="s">
        <v>108</v>
      </c>
      <c r="C38" s="112"/>
      <c r="D38" s="163"/>
      <c r="E38" s="12"/>
      <c r="F38" s="128"/>
    </row>
    <row r="39" spans="2:6" ht="11.25" customHeight="1">
      <c r="B39" s="11" t="s">
        <v>5</v>
      </c>
      <c r="C39" s="109"/>
      <c r="D39" s="164"/>
      <c r="E39" s="12"/>
      <c r="F39" s="128"/>
    </row>
    <row r="40" spans="2:6" ht="11.25" customHeight="1">
      <c r="B40" s="14" t="s">
        <v>48</v>
      </c>
      <c r="C40" s="110"/>
      <c r="D40" s="165"/>
      <c r="E40" s="12"/>
      <c r="F40" s="129"/>
    </row>
    <row r="41" spans="2:6" ht="11.25" customHeight="1">
      <c r="B41" s="47" t="s">
        <v>140</v>
      </c>
      <c r="C41" s="49">
        <f>+SUM(C36:C40)</f>
        <v>0</v>
      </c>
      <c r="D41" s="49">
        <f>+SUM(D36:D40)</f>
        <v>0</v>
      </c>
      <c r="E41" s="12"/>
      <c r="F41" s="1"/>
    </row>
    <row r="42" spans="3:6" ht="11.25" customHeight="1">
      <c r="C42" s="1"/>
      <c r="E42" s="12"/>
      <c r="F42" s="1"/>
    </row>
    <row r="43" spans="2:6" ht="11.25" customHeight="1">
      <c r="B43" s="47" t="s">
        <v>56</v>
      </c>
      <c r="C43" s="49">
        <f>+C33+C41</f>
        <v>0</v>
      </c>
      <c r="D43" s="49">
        <f>+D33+D41</f>
        <v>0</v>
      </c>
      <c r="E43" s="12"/>
      <c r="F43" s="1"/>
    </row>
    <row r="44" spans="2:6" ht="11.25" customHeight="1">
      <c r="B44" s="7"/>
      <c r="C44" s="7"/>
      <c r="D44" s="7"/>
      <c r="E44" s="12"/>
      <c r="F44" s="1"/>
    </row>
    <row r="45" spans="2:6" ht="11.25" customHeight="1">
      <c r="B45" s="47" t="s">
        <v>57</v>
      </c>
      <c r="C45" s="49">
        <f>+C25-C43</f>
        <v>0</v>
      </c>
      <c r="D45" s="49">
        <f>+D25-D43</f>
        <v>0</v>
      </c>
      <c r="E45" s="12"/>
      <c r="F45" s="1"/>
    </row>
    <row r="46" spans="3:6" ht="11.25" customHeight="1">
      <c r="C46" s="1"/>
      <c r="E46" s="12"/>
      <c r="F46" s="1"/>
    </row>
    <row r="47" spans="2:6" ht="11.25" customHeight="1">
      <c r="B47" s="1" t="s">
        <v>58</v>
      </c>
      <c r="C47" s="1"/>
      <c r="E47" s="12"/>
      <c r="F47" s="1"/>
    </row>
    <row r="48" spans="2:6" ht="11.25" customHeight="1">
      <c r="B48" s="8" t="s">
        <v>59</v>
      </c>
      <c r="C48" s="107"/>
      <c r="D48" s="162"/>
      <c r="E48" s="12"/>
      <c r="F48" s="127"/>
    </row>
    <row r="49" spans="2:6" ht="11.25" customHeight="1">
      <c r="B49" s="11" t="s">
        <v>109</v>
      </c>
      <c r="C49" s="112"/>
      <c r="D49" s="163"/>
      <c r="E49" s="12"/>
      <c r="F49" s="128"/>
    </row>
    <row r="50" spans="2:6" ht="11.25" customHeight="1">
      <c r="B50" s="14" t="s">
        <v>60</v>
      </c>
      <c r="C50" s="110"/>
      <c r="D50" s="165"/>
      <c r="E50" s="12"/>
      <c r="F50" s="129"/>
    </row>
    <row r="51" spans="3:6" ht="11.25" customHeight="1">
      <c r="C51" s="20"/>
      <c r="D51" s="20"/>
      <c r="E51" s="12"/>
      <c r="F51" s="1"/>
    </row>
    <row r="52" spans="2:6" ht="11.25" customHeight="1">
      <c r="B52" s="47" t="s">
        <v>61</v>
      </c>
      <c r="C52" s="49">
        <f>+SUM(C48:C51)</f>
        <v>0</v>
      </c>
      <c r="D52" s="49">
        <f>+SUM(D48:D51)</f>
        <v>0</v>
      </c>
      <c r="E52" s="12"/>
      <c r="F52" s="1"/>
    </row>
    <row r="53" spans="2:8" ht="11.25" customHeight="1">
      <c r="B53" s="74"/>
      <c r="C53" s="74"/>
      <c r="D53" s="74"/>
      <c r="E53" s="12"/>
      <c r="F53" s="74"/>
      <c r="H53" s="74"/>
    </row>
    <row r="54" spans="2:8" ht="39" customHeight="1">
      <c r="B54" s="7" t="s">
        <v>247</v>
      </c>
      <c r="C54" s="39">
        <f>+IF(ROUND(C52,0)&lt;ROUND(C45,0),CONCATENATE("Net Assets &gt; Equity by ",DOLLAR(C45-C52,0),"k"),IF(ROUND(C52,0)&gt;ROUND(C45,0),CONCATENATE("Equity &gt; Net Assets By ",DOLLAR(C52-C45,0),"k"),""))</f>
      </c>
      <c r="D54" s="39">
        <f>+IF(ROUND(D52,0)&lt;ROUND(D45,0),CONCATENATE("Net Assets &gt; Equity by ",DOLLAR(D45-D52,0),"k"),IF(ROUND(D52,0)&gt;ROUND(D45,0),CONCATENATE("Equity &gt; Net Assets By ",DOLLAR(D52-D45,0),"k"),""))</f>
      </c>
      <c r="E54" s="31"/>
      <c r="F54" s="31"/>
      <c r="H54" s="39"/>
    </row>
    <row r="55" spans="3:8" ht="11.25" customHeight="1">
      <c r="C55" s="74"/>
      <c r="D55" s="74"/>
      <c r="E55" s="12"/>
      <c r="F55" s="74"/>
      <c r="H55" s="74"/>
    </row>
    <row r="56" spans="2:8" ht="11.25" customHeight="1">
      <c r="B56" s="49" t="s">
        <v>257</v>
      </c>
      <c r="C56" s="74"/>
      <c r="D56" s="74"/>
      <c r="E56" s="12"/>
      <c r="F56" s="74"/>
      <c r="H56" s="74"/>
    </row>
    <row r="57" spans="2:6" ht="11.25" customHeight="1">
      <c r="B57" s="237"/>
      <c r="C57" s="1"/>
      <c r="E57" s="1"/>
      <c r="F57" s="1"/>
    </row>
    <row r="58" spans="2:6" ht="11.25" customHeight="1">
      <c r="B58" s="238"/>
      <c r="C58" s="1"/>
      <c r="E58" s="1"/>
      <c r="F58" s="1"/>
    </row>
    <row r="59" spans="2:6" ht="11.25" customHeight="1">
      <c r="B59" s="238"/>
      <c r="C59" s="1"/>
      <c r="E59" s="1"/>
      <c r="F59" s="1"/>
    </row>
    <row r="60" spans="2:6" ht="11.25" customHeight="1">
      <c r="B60" s="238"/>
      <c r="C60" s="1"/>
      <c r="E60" s="1"/>
      <c r="F60" s="1"/>
    </row>
    <row r="61" spans="2:6" ht="11.25" customHeight="1">
      <c r="B61" s="238"/>
      <c r="C61" s="1"/>
      <c r="E61" s="1"/>
      <c r="F61" s="1"/>
    </row>
    <row r="62" spans="2:6" ht="11.25" customHeight="1">
      <c r="B62" s="238"/>
      <c r="C62" s="1"/>
      <c r="E62" s="1"/>
      <c r="F62" s="1"/>
    </row>
    <row r="63" spans="2:6" ht="11.25" customHeight="1">
      <c r="B63" s="238"/>
      <c r="C63" s="1"/>
      <c r="E63" s="1"/>
      <c r="F63" s="1"/>
    </row>
    <row r="64" spans="2:6" ht="11.25" customHeight="1">
      <c r="B64" s="238"/>
      <c r="C64" s="1"/>
      <c r="E64" s="1"/>
      <c r="F64" s="1"/>
    </row>
    <row r="65" spans="2:6" ht="11.25" customHeight="1">
      <c r="B65" s="238"/>
      <c r="C65" s="1"/>
      <c r="E65" s="1"/>
      <c r="F65" s="1"/>
    </row>
    <row r="66" spans="2:6" ht="11.25" customHeight="1">
      <c r="B66" s="238"/>
      <c r="C66" s="1"/>
      <c r="E66" s="1"/>
      <c r="F66" s="1"/>
    </row>
    <row r="67" spans="2:6" ht="11.25" customHeight="1">
      <c r="B67" s="238"/>
      <c r="C67" s="1"/>
      <c r="E67" s="1"/>
      <c r="F67" s="1"/>
    </row>
    <row r="68" spans="2:6" ht="11.25" customHeight="1">
      <c r="B68" s="238"/>
      <c r="C68" s="1"/>
      <c r="E68" s="1"/>
      <c r="F68" s="1"/>
    </row>
    <row r="69" spans="2:6" ht="11.25" customHeight="1">
      <c r="B69" s="238"/>
      <c r="C69" s="1"/>
      <c r="E69" s="1"/>
      <c r="F69" s="1"/>
    </row>
    <row r="70" spans="2:6" ht="11.25" customHeight="1">
      <c r="B70" s="238"/>
      <c r="C70" s="1"/>
      <c r="E70" s="1"/>
      <c r="F70" s="1"/>
    </row>
    <row r="71" spans="2:6" ht="11.25" customHeight="1">
      <c r="B71" s="239"/>
      <c r="C71" s="1"/>
      <c r="E71" s="1"/>
      <c r="F71" s="1"/>
    </row>
    <row r="72" spans="3:6" ht="11.25" customHeight="1">
      <c r="C72" s="1"/>
      <c r="E72" s="1"/>
      <c r="F72" s="1"/>
    </row>
    <row r="73" spans="3:6" ht="11.25" customHeight="1">
      <c r="C73" s="1"/>
      <c r="E73" s="1"/>
      <c r="F73" s="1"/>
    </row>
    <row r="74" spans="3:6" ht="11.25" customHeight="1">
      <c r="C74" s="1"/>
      <c r="E74" s="1"/>
      <c r="F74" s="1"/>
    </row>
    <row r="75" spans="3:6" ht="11.25" customHeight="1">
      <c r="C75" s="1"/>
      <c r="E75" s="1"/>
      <c r="F75" s="1"/>
    </row>
    <row r="76" spans="3:6" ht="11.25" customHeight="1">
      <c r="C76" s="1"/>
      <c r="E76" s="1"/>
      <c r="F76" s="1"/>
    </row>
    <row r="77" spans="3:6" ht="11.25" customHeight="1">
      <c r="C77" s="1"/>
      <c r="E77" s="1"/>
      <c r="F77" s="1"/>
    </row>
    <row r="78" spans="3:6" ht="11.25" customHeight="1">
      <c r="C78" s="1"/>
      <c r="E78" s="1"/>
      <c r="F78" s="1"/>
    </row>
    <row r="79" spans="2:8" ht="11.25" customHeight="1">
      <c r="B79" s="74"/>
      <c r="C79" s="74"/>
      <c r="D79" s="74"/>
      <c r="E79" s="12"/>
      <c r="F79" s="74"/>
      <c r="H79" s="74"/>
    </row>
    <row r="80" spans="2:8" ht="11.25" customHeight="1">
      <c r="B80" s="74"/>
      <c r="C80" s="74"/>
      <c r="D80" s="74"/>
      <c r="E80" s="12"/>
      <c r="F80" s="74"/>
      <c r="H80" s="74"/>
    </row>
    <row r="81" spans="2:8" ht="11.25" customHeight="1">
      <c r="B81" s="74"/>
      <c r="C81" s="74"/>
      <c r="D81" s="74"/>
      <c r="E81" s="12"/>
      <c r="F81" s="74"/>
      <c r="H81" s="74"/>
    </row>
    <row r="82" spans="2:8" ht="11.25" customHeight="1">
      <c r="B82" s="74"/>
      <c r="C82" s="74"/>
      <c r="D82" s="74"/>
      <c r="E82" s="12"/>
      <c r="F82" s="74"/>
      <c r="H82" s="74"/>
    </row>
    <row r="83" spans="2:8" ht="11.25" customHeight="1">
      <c r="B83" s="74"/>
      <c r="C83" s="74"/>
      <c r="D83" s="74"/>
      <c r="E83" s="12"/>
      <c r="F83" s="74"/>
      <c r="H83" s="74"/>
    </row>
    <row r="84" spans="2:8" ht="11.25" customHeight="1">
      <c r="B84" s="74"/>
      <c r="C84" s="74"/>
      <c r="D84" s="74"/>
      <c r="E84" s="12"/>
      <c r="F84" s="74"/>
      <c r="H84" s="74"/>
    </row>
    <row r="85" spans="2:8" ht="11.25" customHeight="1">
      <c r="B85" s="74"/>
      <c r="C85" s="74"/>
      <c r="D85" s="74"/>
      <c r="E85" s="12"/>
      <c r="F85" s="74"/>
      <c r="H85" s="74"/>
    </row>
    <row r="86" spans="2:8" ht="11.25" customHeight="1">
      <c r="B86" s="74"/>
      <c r="C86" s="74"/>
      <c r="D86" s="74"/>
      <c r="E86" s="12"/>
      <c r="F86" s="74"/>
      <c r="H86" s="74"/>
    </row>
    <row r="87" spans="2:8" ht="11.25" customHeight="1">
      <c r="B87" s="74"/>
      <c r="C87" s="74"/>
      <c r="D87" s="74"/>
      <c r="E87" s="12"/>
      <c r="F87" s="74"/>
      <c r="H87" s="74"/>
    </row>
    <row r="88" spans="2:8" ht="11.25" customHeight="1">
      <c r="B88" s="74"/>
      <c r="C88" s="74"/>
      <c r="D88" s="74"/>
      <c r="E88" s="12"/>
      <c r="F88" s="74"/>
      <c r="H88" s="74"/>
    </row>
    <row r="89" spans="2:8" ht="11.25" customHeight="1">
      <c r="B89" s="74"/>
      <c r="C89" s="74"/>
      <c r="D89" s="74"/>
      <c r="E89" s="12"/>
      <c r="F89" s="74"/>
      <c r="H89" s="74"/>
    </row>
    <row r="90" spans="2:8" ht="11.25" customHeight="1">
      <c r="B90" s="74"/>
      <c r="C90" s="74"/>
      <c r="D90" s="74"/>
      <c r="E90" s="12"/>
      <c r="F90" s="74"/>
      <c r="H90" s="74"/>
    </row>
    <row r="91" spans="2:6" ht="11.25" customHeight="1">
      <c r="B91" s="29"/>
      <c r="C91" s="31"/>
      <c r="D91" s="29"/>
      <c r="E91" s="31"/>
      <c r="F91" s="31"/>
    </row>
    <row r="92" spans="2:6" ht="11.25" customHeight="1">
      <c r="B92" s="29"/>
      <c r="C92" s="31"/>
      <c r="D92" s="29"/>
      <c r="E92" s="31"/>
      <c r="F92" s="31"/>
    </row>
    <row r="93" spans="2:6" ht="11.25" customHeight="1">
      <c r="B93" s="29"/>
      <c r="C93" s="29"/>
      <c r="D93" s="29"/>
      <c r="E93" s="29"/>
      <c r="F93" s="29"/>
    </row>
    <row r="94" spans="2:6" ht="11.25" customHeight="1">
      <c r="B94" s="29"/>
      <c r="C94" s="29"/>
      <c r="D94" s="29"/>
      <c r="E94" s="29"/>
      <c r="F94" s="29"/>
    </row>
    <row r="95" spans="2:6" ht="11.25" customHeight="1">
      <c r="B95" s="29"/>
      <c r="C95" s="29"/>
      <c r="D95" s="29"/>
      <c r="E95" s="29"/>
      <c r="F95" s="29"/>
    </row>
    <row r="96" spans="2:6" ht="11.25" customHeight="1">
      <c r="B96" s="29"/>
      <c r="C96" s="29"/>
      <c r="D96" s="29"/>
      <c r="E96" s="29"/>
      <c r="F96" s="29"/>
    </row>
    <row r="97" spans="3:6" ht="11.25" customHeight="1">
      <c r="C97" s="29"/>
      <c r="D97" s="12"/>
      <c r="E97" s="29"/>
      <c r="F97" s="29"/>
    </row>
    <row r="98" spans="3:6" ht="11.25" customHeight="1">
      <c r="C98" s="29"/>
      <c r="D98" s="12"/>
      <c r="E98" s="29"/>
      <c r="F98" s="29"/>
    </row>
    <row r="99" spans="3:6" ht="11.25" customHeight="1">
      <c r="C99" s="29"/>
      <c r="D99" s="12"/>
      <c r="E99" s="29"/>
      <c r="F99" s="29"/>
    </row>
    <row r="100" spans="3:6" ht="11.25" customHeight="1">
      <c r="C100" s="29"/>
      <c r="D100" s="12"/>
      <c r="E100" s="29"/>
      <c r="F100" s="29"/>
    </row>
    <row r="101" spans="3:6" ht="11.25" customHeight="1">
      <c r="C101" s="29"/>
      <c r="D101" s="12"/>
      <c r="E101" s="29"/>
      <c r="F101" s="29"/>
    </row>
    <row r="102" spans="3:6" ht="11.25" customHeight="1">
      <c r="C102" s="29"/>
      <c r="D102" s="12"/>
      <c r="E102" s="29"/>
      <c r="F102" s="29"/>
    </row>
    <row r="103" spans="3:6" ht="11.25" customHeight="1">
      <c r="C103" s="29"/>
      <c r="D103" s="12"/>
      <c r="E103" s="29"/>
      <c r="F103" s="29"/>
    </row>
    <row r="104" spans="3:6" ht="11.25" customHeight="1">
      <c r="C104" s="29"/>
      <c r="D104" s="12"/>
      <c r="E104" s="29"/>
      <c r="F104" s="29"/>
    </row>
    <row r="105" spans="3:6" ht="11.25" customHeight="1">
      <c r="C105" s="29"/>
      <c r="D105" s="12"/>
      <c r="E105" s="29"/>
      <c r="F105" s="29"/>
    </row>
    <row r="106" spans="3:6" ht="11.25" customHeight="1">
      <c r="C106" s="29"/>
      <c r="D106" s="12"/>
      <c r="E106" s="29"/>
      <c r="F106" s="29"/>
    </row>
    <row r="107" spans="3:6" ht="11.25" customHeight="1">
      <c r="C107" s="29"/>
      <c r="D107" s="12"/>
      <c r="E107" s="29"/>
      <c r="F107" s="29"/>
    </row>
    <row r="108" spans="3:6" ht="11.25" customHeight="1">
      <c r="C108" s="29"/>
      <c r="D108" s="12"/>
      <c r="E108" s="29"/>
      <c r="F108" s="29"/>
    </row>
    <row r="109" spans="3:6" ht="11.25" customHeight="1">
      <c r="C109" s="29"/>
      <c r="D109" s="12"/>
      <c r="E109" s="29"/>
      <c r="F109" s="29"/>
    </row>
    <row r="110" spans="3:6" ht="11.25" customHeight="1">
      <c r="C110" s="29"/>
      <c r="D110" s="12"/>
      <c r="E110" s="29"/>
      <c r="F110" s="29"/>
    </row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</sheetData>
  <sheetProtection/>
  <mergeCells count="1">
    <mergeCell ref="F8:F10"/>
  </mergeCells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53"/>
  <sheetViews>
    <sheetView showGridLines="0" zoomScalePageLayoutView="0" workbookViewId="0" topLeftCell="A1">
      <pane ySplit="4" topLeftCell="BM5" activePane="bottomLeft" state="frozen"/>
      <selection pane="topLeft" activeCell="J32" sqref="J32"/>
      <selection pane="bottomLeft" activeCell="B31" sqref="B31:B48"/>
    </sheetView>
  </sheetViews>
  <sheetFormatPr defaultColWidth="9.33203125" defaultRowHeight="11.25"/>
  <cols>
    <col min="1" max="1" width="5.16015625" style="6" customWidth="1"/>
    <col min="2" max="2" width="41" style="1" bestFit="1" customWidth="1"/>
    <col min="3" max="4" width="12.33203125" style="1" customWidth="1"/>
    <col min="5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pans="1:2" s="97" customFormat="1" ht="12.75" customHeight="1">
      <c r="A3" s="104" t="s">
        <v>196</v>
      </c>
      <c r="B3" s="100"/>
    </row>
    <row r="4" s="97" customFormat="1" ht="12.75" customHeight="1">
      <c r="A4" s="105" t="s">
        <v>88</v>
      </c>
    </row>
    <row r="5" s="124" customFormat="1" ht="12.75" customHeight="1">
      <c r="A5" s="123"/>
    </row>
    <row r="6" s="124" customFormat="1" ht="12.75" customHeight="1">
      <c r="A6" s="123"/>
    </row>
    <row r="8" spans="3:6" ht="33.75">
      <c r="C8" s="28" t="s">
        <v>214</v>
      </c>
      <c r="D8" s="28" t="s">
        <v>214</v>
      </c>
      <c r="F8" s="281" t="s">
        <v>217</v>
      </c>
    </row>
    <row r="9" spans="3:7" ht="11.25">
      <c r="C9" s="32" t="str">
        <f>INDEX(LU_Years,[0]!SC_Date)</f>
        <v>2007-08</v>
      </c>
      <c r="D9" s="32" t="str">
        <f>INDEX(LU_Years,[0]!SC_Date-1)</f>
        <v>2006-07</v>
      </c>
      <c r="E9" s="26"/>
      <c r="F9" s="282"/>
      <c r="G9" s="31"/>
    </row>
    <row r="10" spans="3:7" ht="11.25">
      <c r="C10" s="27" t="s">
        <v>96</v>
      </c>
      <c r="D10" s="27" t="s">
        <v>96</v>
      </c>
      <c r="E10" s="26"/>
      <c r="F10" s="283"/>
      <c r="G10" s="31"/>
    </row>
    <row r="11" spans="5:7" ht="11.25">
      <c r="E11" s="31"/>
      <c r="F11" s="31"/>
      <c r="G11" s="31"/>
    </row>
    <row r="12" spans="2:7" ht="11.25">
      <c r="B12" s="74" t="s">
        <v>93</v>
      </c>
      <c r="C12" s="12"/>
      <c r="D12" s="12"/>
      <c r="E12" s="31"/>
      <c r="F12" s="31"/>
      <c r="G12" s="31"/>
    </row>
    <row r="13" spans="2:7" ht="11.25">
      <c r="B13" s="8" t="s">
        <v>62</v>
      </c>
      <c r="C13" s="107"/>
      <c r="D13" s="162"/>
      <c r="E13" s="31"/>
      <c r="F13" s="127"/>
      <c r="G13" s="31"/>
    </row>
    <row r="14" spans="2:7" ht="11.25">
      <c r="B14" s="11" t="s">
        <v>63</v>
      </c>
      <c r="C14" s="110"/>
      <c r="D14" s="165"/>
      <c r="E14" s="31"/>
      <c r="F14" s="129"/>
      <c r="G14" s="31"/>
    </row>
    <row r="15" spans="2:7" ht="11.25">
      <c r="B15" s="47" t="s">
        <v>64</v>
      </c>
      <c r="C15" s="49">
        <f>+C13-C14</f>
        <v>0</v>
      </c>
      <c r="D15" s="49">
        <f>+D13-D14</f>
        <v>0</v>
      </c>
      <c r="E15" s="31"/>
      <c r="F15" s="273"/>
      <c r="G15" s="31"/>
    </row>
    <row r="16" spans="2:7" ht="11.25">
      <c r="B16" s="12"/>
      <c r="C16" s="9"/>
      <c r="D16" s="9"/>
      <c r="E16" s="31"/>
      <c r="F16" s="31"/>
      <c r="G16" s="31"/>
    </row>
    <row r="17" spans="2:7" ht="11.25">
      <c r="B17" s="74" t="s">
        <v>94</v>
      </c>
      <c r="C17" s="15"/>
      <c r="D17" s="15"/>
      <c r="E17" s="31"/>
      <c r="F17" s="31"/>
      <c r="G17" s="31"/>
    </row>
    <row r="18" spans="2:7" ht="11.25">
      <c r="B18" s="8" t="s">
        <v>62</v>
      </c>
      <c r="C18" s="107"/>
      <c r="D18" s="162"/>
      <c r="E18" s="31"/>
      <c r="F18" s="127"/>
      <c r="G18" s="31"/>
    </row>
    <row r="19" spans="2:7" ht="11.25">
      <c r="B19" s="11" t="s">
        <v>63</v>
      </c>
      <c r="C19" s="110"/>
      <c r="D19" s="165"/>
      <c r="E19" s="31"/>
      <c r="F19" s="129"/>
      <c r="G19" s="31"/>
    </row>
    <row r="20" spans="2:7" ht="11.25">
      <c r="B20" s="47" t="s">
        <v>65</v>
      </c>
      <c r="C20" s="49">
        <f>+C18-C19</f>
        <v>0</v>
      </c>
      <c r="D20" s="49">
        <f>+D18-D19</f>
        <v>0</v>
      </c>
      <c r="E20" s="31"/>
      <c r="F20" s="273"/>
      <c r="G20" s="31"/>
    </row>
    <row r="21" spans="2:7" ht="11.25">
      <c r="B21" s="12"/>
      <c r="C21" s="9"/>
      <c r="D21" s="9"/>
      <c r="E21" s="31"/>
      <c r="F21" s="31"/>
      <c r="G21" s="31"/>
    </row>
    <row r="22" spans="2:7" ht="11.25">
      <c r="B22" s="74" t="s">
        <v>95</v>
      </c>
      <c r="C22" s="15"/>
      <c r="D22" s="15"/>
      <c r="E22" s="31"/>
      <c r="F22" s="31"/>
      <c r="G22" s="31"/>
    </row>
    <row r="23" spans="2:7" ht="11.25">
      <c r="B23" s="8" t="s">
        <v>62</v>
      </c>
      <c r="C23" s="107"/>
      <c r="D23" s="162"/>
      <c r="E23" s="31"/>
      <c r="F23" s="127"/>
      <c r="G23" s="31"/>
    </row>
    <row r="24" spans="2:7" ht="11.25">
      <c r="B24" s="11" t="s">
        <v>63</v>
      </c>
      <c r="C24" s="110"/>
      <c r="D24" s="165"/>
      <c r="E24" s="31"/>
      <c r="F24" s="129"/>
      <c r="G24" s="31"/>
    </row>
    <row r="25" spans="2:7" ht="11.25">
      <c r="B25" s="47" t="s">
        <v>66</v>
      </c>
      <c r="C25" s="49">
        <f>+C23-C24</f>
        <v>0</v>
      </c>
      <c r="D25" s="49">
        <f>+D23-D24</f>
        <v>0</v>
      </c>
      <c r="E25" s="31"/>
      <c r="F25" s="31"/>
      <c r="G25" s="31"/>
    </row>
    <row r="26" spans="3:7" ht="11.25">
      <c r="C26" s="9"/>
      <c r="D26" s="9"/>
      <c r="E26" s="31"/>
      <c r="F26" s="31"/>
      <c r="G26" s="31"/>
    </row>
    <row r="27" spans="2:7" ht="11.25">
      <c r="B27" s="8" t="s">
        <v>141</v>
      </c>
      <c r="C27" s="93">
        <f>D29</f>
        <v>0</v>
      </c>
      <c r="D27" s="251"/>
      <c r="E27" s="31"/>
      <c r="F27" s="31"/>
      <c r="G27" s="31"/>
    </row>
    <row r="28" spans="2:7" ht="11.25">
      <c r="B28" s="11" t="s">
        <v>136</v>
      </c>
      <c r="C28" s="84">
        <f>C15+C20+C25</f>
        <v>0</v>
      </c>
      <c r="D28" s="84">
        <f>D15+D20+D25</f>
        <v>0</v>
      </c>
      <c r="E28" s="31"/>
      <c r="F28" s="31"/>
      <c r="G28" s="31"/>
    </row>
    <row r="29" spans="2:7" ht="11.25">
      <c r="B29" s="14" t="s">
        <v>67</v>
      </c>
      <c r="C29" s="85">
        <f>C27+C28</f>
        <v>0</v>
      </c>
      <c r="D29" s="85">
        <f>D27+D28</f>
        <v>0</v>
      </c>
      <c r="E29" s="31"/>
      <c r="F29" s="31"/>
      <c r="G29" s="31"/>
    </row>
    <row r="30" spans="3:10" ht="11.25">
      <c r="C30" s="31"/>
      <c r="E30" s="31"/>
      <c r="F30" s="31"/>
      <c r="G30" s="31"/>
      <c r="H30" s="75"/>
      <c r="I30" s="31"/>
      <c r="J30" s="31"/>
    </row>
    <row r="31" spans="2:10" ht="11.25">
      <c r="B31" s="7" t="s">
        <v>247</v>
      </c>
      <c r="E31" s="31"/>
      <c r="F31" s="31"/>
      <c r="G31" s="31"/>
      <c r="H31" s="31"/>
      <c r="I31" s="31"/>
      <c r="J31" s="31"/>
    </row>
    <row r="32" spans="3:10" ht="12" customHeight="1">
      <c r="C32" s="31"/>
      <c r="D32" s="31"/>
      <c r="E32" s="31"/>
      <c r="F32" s="31"/>
      <c r="G32" s="31"/>
      <c r="H32" s="39"/>
      <c r="I32" s="31"/>
      <c r="J32" s="31"/>
    </row>
    <row r="33" spans="2:10" ht="11.25">
      <c r="B33" s="49" t="s">
        <v>257</v>
      </c>
      <c r="C33" s="31"/>
      <c r="E33" s="31"/>
      <c r="F33" s="31"/>
      <c r="G33" s="31"/>
      <c r="H33" s="31"/>
      <c r="I33" s="31"/>
      <c r="J33" s="31"/>
    </row>
    <row r="34" spans="2:10" ht="11.25">
      <c r="B34" s="237"/>
      <c r="C34" s="31"/>
      <c r="D34" s="31"/>
      <c r="E34" s="31"/>
      <c r="F34" s="31"/>
      <c r="G34" s="31"/>
      <c r="H34" s="31"/>
      <c r="I34" s="31"/>
      <c r="J34" s="31"/>
    </row>
    <row r="35" ht="11.25">
      <c r="B35" s="238"/>
    </row>
    <row r="36" ht="11.25">
      <c r="B36" s="238"/>
    </row>
    <row r="37" ht="11.25">
      <c r="B37" s="238"/>
    </row>
    <row r="38" ht="11.25">
      <c r="B38" s="238"/>
    </row>
    <row r="39" ht="11.25">
      <c r="B39" s="238"/>
    </row>
    <row r="40" ht="11.25">
      <c r="B40" s="238"/>
    </row>
    <row r="41" ht="11.25">
      <c r="B41" s="238"/>
    </row>
    <row r="42" ht="11.25">
      <c r="B42" s="238"/>
    </row>
    <row r="43" ht="11.25">
      <c r="B43" s="238"/>
    </row>
    <row r="44" ht="11.25">
      <c r="B44" s="238"/>
    </row>
    <row r="45" ht="11.25">
      <c r="B45" s="238"/>
    </row>
    <row r="46" ht="11.25">
      <c r="B46" s="238"/>
    </row>
    <row r="47" ht="11.25">
      <c r="B47" s="238"/>
    </row>
    <row r="48" ht="11.25">
      <c r="B48" s="239"/>
    </row>
    <row r="49" ht="11.25">
      <c r="B49" s="31"/>
    </row>
    <row r="50" ht="11.25">
      <c r="B50" s="31"/>
    </row>
    <row r="51" ht="11.25">
      <c r="B51" s="31"/>
    </row>
    <row r="52" ht="11.25">
      <c r="B52" s="31"/>
    </row>
    <row r="53" ht="11.25">
      <c r="B53" s="31"/>
    </row>
  </sheetData>
  <sheetProtection/>
  <mergeCells count="1">
    <mergeCell ref="F8:F10"/>
  </mergeCells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29"/>
  <sheetViews>
    <sheetView zoomScalePageLayoutView="0" workbookViewId="0" topLeftCell="A1">
      <pane ySplit="4" topLeftCell="BM5" activePane="bottomLeft" state="frozen"/>
      <selection pane="topLeft" activeCell="J32" sqref="J32"/>
      <selection pane="bottomLeft" activeCell="C14" sqref="C14"/>
    </sheetView>
  </sheetViews>
  <sheetFormatPr defaultColWidth="9.33203125" defaultRowHeight="11.25"/>
  <cols>
    <col min="1" max="1" width="5.16015625" style="6" customWidth="1"/>
    <col min="2" max="2" width="42.83203125" style="1" customWidth="1"/>
    <col min="3" max="4" width="12.33203125" style="1" customWidth="1"/>
    <col min="5" max="5" width="4.66015625" style="1" customWidth="1"/>
    <col min="6" max="7" width="12.33203125" style="1" customWidth="1"/>
    <col min="8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pans="1:2" s="97" customFormat="1" ht="12.75" customHeight="1">
      <c r="A3" s="104" t="s">
        <v>194</v>
      </c>
      <c r="B3" s="100"/>
    </row>
    <row r="4" s="97" customFormat="1" ht="12.75" customHeight="1">
      <c r="A4" s="105" t="s">
        <v>88</v>
      </c>
    </row>
    <row r="5" s="6" customFormat="1" ht="11.25"/>
    <row r="6" spans="3:8" ht="11.25">
      <c r="C6" s="40"/>
      <c r="E6" s="83"/>
      <c r="G6" s="12"/>
      <c r="H6" s="41"/>
    </row>
    <row r="7" spans="6:7" ht="11.25">
      <c r="F7" s="281" t="s">
        <v>217</v>
      </c>
      <c r="G7" s="12"/>
    </row>
    <row r="8" spans="3:12" ht="11.25">
      <c r="C8" s="28" t="str">
        <f>INDEX(LU_Years,[0]!SC_Date)</f>
        <v>2007-08</v>
      </c>
      <c r="D8" s="120" t="str">
        <f>INDEX(LU_Years,[0]!SC_Date-1)</f>
        <v>2006-07</v>
      </c>
      <c r="F8" s="282"/>
      <c r="G8" s="12"/>
      <c r="L8" s="53"/>
    </row>
    <row r="9" spans="3:7" ht="11.25">
      <c r="C9" s="27" t="s">
        <v>96</v>
      </c>
      <c r="D9" s="27" t="s">
        <v>96</v>
      </c>
      <c r="F9" s="283"/>
      <c r="G9" s="12"/>
    </row>
    <row r="10" spans="6:7" ht="11.25">
      <c r="F10" s="12"/>
      <c r="G10" s="12"/>
    </row>
    <row r="11" spans="2:7" ht="11.25">
      <c r="B11" s="12" t="s">
        <v>221</v>
      </c>
      <c r="C11" s="127"/>
      <c r="D11" s="159"/>
      <c r="F11" s="127"/>
      <c r="G11" s="12"/>
    </row>
    <row r="12" spans="2:7" ht="11.25">
      <c r="B12" s="12" t="s">
        <v>262</v>
      </c>
      <c r="C12" s="203"/>
      <c r="D12" s="252"/>
      <c r="F12" s="128"/>
      <c r="G12" s="12"/>
    </row>
    <row r="13" spans="2:7" ht="11.25">
      <c r="B13" s="12" t="s">
        <v>222</v>
      </c>
      <c r="C13" s="84">
        <f>+C25</f>
        <v>0</v>
      </c>
      <c r="D13" s="252"/>
      <c r="F13" s="129"/>
      <c r="G13" s="12"/>
    </row>
    <row r="14" spans="2:7" ht="11.25">
      <c r="B14" s="74" t="s">
        <v>223</v>
      </c>
      <c r="C14" s="204">
        <f>+SUM(C11:C13)</f>
        <v>0</v>
      </c>
      <c r="D14" s="204">
        <f>+SUM(D11:D13)</f>
        <v>0</v>
      </c>
      <c r="G14" s="12"/>
    </row>
    <row r="15" spans="2:7" ht="11.25">
      <c r="B15" s="74"/>
      <c r="C15" s="243"/>
      <c r="D15" s="244"/>
      <c r="G15" s="12"/>
    </row>
    <row r="16" spans="2:7" ht="11.25">
      <c r="B16" s="33" t="s">
        <v>263</v>
      </c>
      <c r="C16" s="245"/>
      <c r="D16" s="246"/>
      <c r="G16" s="12"/>
    </row>
    <row r="17" spans="2:7" ht="11.25">
      <c r="B17" s="12"/>
      <c r="F17" s="53"/>
      <c r="G17" s="12"/>
    </row>
    <row r="18" spans="2:7" ht="11.25">
      <c r="B18" s="74" t="s">
        <v>226</v>
      </c>
      <c r="F18" s="53"/>
      <c r="G18" s="12"/>
    </row>
    <row r="19" spans="2:7" ht="11.25">
      <c r="B19" s="117" t="s">
        <v>224</v>
      </c>
      <c r="C19" s="127"/>
      <c r="F19" s="127"/>
      <c r="G19" s="12"/>
    </row>
    <row r="20" spans="2:7" ht="11.25">
      <c r="B20" s="202" t="s">
        <v>224</v>
      </c>
      <c r="C20" s="203"/>
      <c r="F20" s="203"/>
      <c r="G20" s="12"/>
    </row>
    <row r="21" spans="2:7" ht="11.25">
      <c r="B21" s="202" t="s">
        <v>224</v>
      </c>
      <c r="C21" s="203"/>
      <c r="F21" s="203"/>
      <c r="G21" s="12"/>
    </row>
    <row r="22" spans="2:7" ht="11.25">
      <c r="B22" s="202" t="s">
        <v>224</v>
      </c>
      <c r="C22" s="203"/>
      <c r="F22" s="203"/>
      <c r="G22" s="12"/>
    </row>
    <row r="23" spans="2:7" ht="11.25">
      <c r="B23" s="118" t="s">
        <v>224</v>
      </c>
      <c r="C23" s="128"/>
      <c r="F23" s="128"/>
      <c r="G23" s="12"/>
    </row>
    <row r="24" spans="2:7" ht="11.25">
      <c r="B24" s="119" t="s">
        <v>224</v>
      </c>
      <c r="C24" s="129"/>
      <c r="F24" s="129"/>
      <c r="G24" s="12"/>
    </row>
    <row r="25" spans="2:7" ht="11.25">
      <c r="B25" s="74" t="s">
        <v>225</v>
      </c>
      <c r="C25" s="46">
        <f>+SUM(C19:C24)</f>
        <v>0</v>
      </c>
      <c r="F25" s="66"/>
      <c r="G25" s="12"/>
    </row>
    <row r="26" spans="3:8" ht="11.25">
      <c r="C26" s="25"/>
      <c r="E26" s="25"/>
      <c r="F26" s="66"/>
      <c r="G26" s="31"/>
      <c r="H26" s="31"/>
    </row>
    <row r="28" ht="11.25">
      <c r="B28" s="31" t="s">
        <v>154</v>
      </c>
    </row>
    <row r="29" ht="11.25">
      <c r="B29" s="31" t="s">
        <v>155</v>
      </c>
    </row>
  </sheetData>
  <sheetProtection formatCells="0" formatColumns="0" formatRows="0"/>
  <mergeCells count="1">
    <mergeCell ref="F7:F9"/>
  </mergeCells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47"/>
  <sheetViews>
    <sheetView zoomScalePageLayoutView="0" workbookViewId="0" topLeftCell="A1">
      <pane ySplit="4" topLeftCell="BM5" activePane="bottomLeft" state="frozen"/>
      <selection pane="topLeft" activeCell="J32" sqref="J32"/>
      <selection pane="bottomLeft" activeCell="F26" sqref="F26"/>
    </sheetView>
  </sheetViews>
  <sheetFormatPr defaultColWidth="9.33203125" defaultRowHeight="11.25"/>
  <cols>
    <col min="1" max="1" width="5.16015625" style="6" customWidth="1"/>
    <col min="2" max="2" width="38.5" style="1" customWidth="1"/>
    <col min="3" max="6" width="12.33203125" style="1" customWidth="1"/>
    <col min="7" max="7" width="12.5" style="1" customWidth="1"/>
    <col min="8" max="8" width="11.83203125" style="1" customWidth="1"/>
    <col min="9" max="9" width="12.33203125" style="1" customWidth="1"/>
    <col min="10" max="10" width="19.16015625" style="1" bestFit="1" customWidth="1"/>
    <col min="11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="97" customFormat="1" ht="12.75" customHeight="1">
      <c r="A3" s="104" t="s">
        <v>195</v>
      </c>
    </row>
    <row r="4" s="97" customFormat="1" ht="12.75" customHeight="1">
      <c r="A4" s="105" t="s">
        <v>88</v>
      </c>
    </row>
    <row r="5" s="6" customFormat="1" ht="11.25"/>
    <row r="6" spans="3:7" ht="11.25">
      <c r="C6" s="287"/>
      <c r="D6" s="287"/>
      <c r="E6" s="287"/>
      <c r="F6" s="6"/>
      <c r="G6" s="12"/>
    </row>
    <row r="7" spans="2:7" ht="11.25">
      <c r="B7" s="12"/>
      <c r="C7" s="53"/>
      <c r="D7" s="41"/>
      <c r="E7" s="41"/>
      <c r="F7" s="41"/>
      <c r="G7" s="12"/>
    </row>
    <row r="8" spans="3:7" ht="22.5">
      <c r="C8" s="121" t="s">
        <v>188</v>
      </c>
      <c r="D8" s="121" t="s">
        <v>198</v>
      </c>
      <c r="E8" s="58" t="s">
        <v>197</v>
      </c>
      <c r="F8" s="205" t="s">
        <v>132</v>
      </c>
      <c r="G8" s="58" t="s">
        <v>132</v>
      </c>
    </row>
    <row r="9" spans="3:7" ht="11.25">
      <c r="C9" s="122" t="str">
        <f>INDEX(LU_Years,[0]!SC_Date)</f>
        <v>2007-08</v>
      </c>
      <c r="D9" s="122" t="str">
        <f>INDEX(LU_Years,[0]!SC_Date)</f>
        <v>2007-08</v>
      </c>
      <c r="E9" s="122" t="str">
        <f>INDEX(LU_Years,[0]!SC_Date)</f>
        <v>2007-08</v>
      </c>
      <c r="F9" s="206" t="str">
        <f>INDEX(LU_Years,[0]!SC_Date)</f>
        <v>2007-08</v>
      </c>
      <c r="G9" s="122" t="str">
        <f>INDEX(LU_Years,[0]!SC_Date-1)</f>
        <v>2006-07</v>
      </c>
    </row>
    <row r="10" spans="2:7" ht="11.25">
      <c r="B10" s="12"/>
      <c r="C10" s="126" t="s">
        <v>96</v>
      </c>
      <c r="D10" s="126" t="s">
        <v>96</v>
      </c>
      <c r="E10" s="59" t="s">
        <v>96</v>
      </c>
      <c r="F10" s="207" t="s">
        <v>96</v>
      </c>
      <c r="G10" s="59" t="s">
        <v>96</v>
      </c>
    </row>
    <row r="11" spans="2:7" ht="11.25">
      <c r="B11" s="43" t="s">
        <v>131</v>
      </c>
      <c r="C11" s="60"/>
      <c r="D11" s="60"/>
      <c r="E11" s="60"/>
      <c r="F11" s="43"/>
      <c r="G11" s="60"/>
    </row>
    <row r="12" spans="2:8" ht="11.25">
      <c r="B12" s="8" t="s">
        <v>0</v>
      </c>
      <c r="C12" s="107"/>
      <c r="D12" s="107"/>
      <c r="E12" s="127"/>
      <c r="F12" s="230">
        <f>+SUM(C12:E12)</f>
        <v>0</v>
      </c>
      <c r="G12" s="159"/>
      <c r="H12" s="82"/>
    </row>
    <row r="13" spans="2:8" ht="11.25">
      <c r="B13" s="11" t="s">
        <v>91</v>
      </c>
      <c r="C13" s="112"/>
      <c r="D13" s="112"/>
      <c r="E13" s="128"/>
      <c r="F13" s="231">
        <f>+SUM(C13:E13)</f>
        <v>0</v>
      </c>
      <c r="G13" s="160"/>
      <c r="H13" s="82"/>
    </row>
    <row r="14" spans="2:8" ht="11.25">
      <c r="B14" s="11" t="s">
        <v>110</v>
      </c>
      <c r="C14" s="112"/>
      <c r="D14" s="112"/>
      <c r="E14" s="128"/>
      <c r="F14" s="231">
        <f>+SUM(C14:E14)</f>
        <v>0</v>
      </c>
      <c r="G14" s="160"/>
      <c r="H14" s="82"/>
    </row>
    <row r="15" spans="2:8" ht="11.25">
      <c r="B15" s="11" t="s">
        <v>111</v>
      </c>
      <c r="C15" s="110"/>
      <c r="D15" s="110"/>
      <c r="E15" s="129"/>
      <c r="F15" s="231">
        <f>+SUM(C15:E15)</f>
        <v>0</v>
      </c>
      <c r="G15" s="161"/>
      <c r="H15" s="82"/>
    </row>
    <row r="16" spans="2:8" ht="11.25">
      <c r="B16" s="47" t="s">
        <v>37</v>
      </c>
      <c r="C16" s="61">
        <f>+SUM(C12:C15)</f>
        <v>0</v>
      </c>
      <c r="D16" s="62">
        <f>+SUM(D12:D15)</f>
        <v>0</v>
      </c>
      <c r="E16" s="63">
        <f>+SUM(E12:E15)</f>
        <v>0</v>
      </c>
      <c r="F16" s="50">
        <f>+SUM(F12:F15)</f>
        <v>0</v>
      </c>
      <c r="G16" s="63">
        <f>+SUM(G12:G15)</f>
        <v>0</v>
      </c>
      <c r="H16" s="68"/>
    </row>
    <row r="17" spans="2:8" ht="11.25">
      <c r="B17" s="12"/>
      <c r="C17" s="57"/>
      <c r="D17" s="57"/>
      <c r="E17" s="57"/>
      <c r="F17" s="74"/>
      <c r="G17" s="57"/>
      <c r="H17" s="68"/>
    </row>
    <row r="18" spans="3:8" ht="22.5">
      <c r="C18" s="121" t="str">
        <f>+C8</f>
        <v>Water</v>
      </c>
      <c r="D18" s="121" t="str">
        <f>+D8</f>
        <v>Sewerage &amp; trade waste</v>
      </c>
      <c r="E18" s="58" t="str">
        <f>+E8</f>
        <v>Recycled water</v>
      </c>
      <c r="F18" s="205" t="str">
        <f>+F8</f>
        <v>Total</v>
      </c>
      <c r="G18" s="58" t="str">
        <f>+G8</f>
        <v>Total</v>
      </c>
      <c r="H18" s="68"/>
    </row>
    <row r="19" spans="3:8" ht="11.25">
      <c r="C19" s="122" t="str">
        <f>INDEX(LU_Years,[0]!SC_Date)</f>
        <v>2007-08</v>
      </c>
      <c r="D19" s="122" t="str">
        <f>INDEX(LU_Years,[0]!SC_Date)</f>
        <v>2007-08</v>
      </c>
      <c r="E19" s="122" t="str">
        <f>INDEX(LU_Years,[0]!SC_Date)</f>
        <v>2007-08</v>
      </c>
      <c r="F19" s="206" t="str">
        <f>INDEX(LU_Years,[0]!SC_Date)</f>
        <v>2007-08</v>
      </c>
      <c r="G19" s="122" t="str">
        <f>INDEX(LU_Years,[0]!SC_Date-1)</f>
        <v>2006-07</v>
      </c>
      <c r="H19" s="68"/>
    </row>
    <row r="20" spans="2:8" ht="11.25">
      <c r="B20" s="12"/>
      <c r="C20" s="64" t="s">
        <v>96</v>
      </c>
      <c r="D20" s="64" t="s">
        <v>96</v>
      </c>
      <c r="E20" s="64" t="s">
        <v>96</v>
      </c>
      <c r="F20" s="207" t="s">
        <v>96</v>
      </c>
      <c r="G20" s="64" t="s">
        <v>96</v>
      </c>
      <c r="H20" s="68"/>
    </row>
    <row r="21" spans="2:8" ht="11.25">
      <c r="B21" s="43" t="s">
        <v>130</v>
      </c>
      <c r="C21" s="65"/>
      <c r="D21" s="65"/>
      <c r="E21" s="65"/>
      <c r="F21" s="74"/>
      <c r="G21" s="65"/>
      <c r="H21" s="82"/>
    </row>
    <row r="22" spans="2:8" ht="11.25">
      <c r="B22" s="8" t="s">
        <v>133</v>
      </c>
      <c r="C22" s="107"/>
      <c r="D22" s="107"/>
      <c r="E22" s="279"/>
      <c r="F22" s="230">
        <f>+SUM(C22:E22)</f>
        <v>0</v>
      </c>
      <c r="G22" s="280"/>
      <c r="H22" s="82"/>
    </row>
    <row r="23" spans="2:8" ht="11.25">
      <c r="B23" s="11" t="s">
        <v>296</v>
      </c>
      <c r="C23" s="264"/>
      <c r="D23" s="264"/>
      <c r="E23" s="203"/>
      <c r="F23" s="231">
        <f>+SUM(C23:E23)</f>
        <v>0</v>
      </c>
      <c r="G23" s="252"/>
      <c r="H23" s="82"/>
    </row>
    <row r="24" spans="2:8" ht="11.25">
      <c r="B24" s="11" t="s">
        <v>116</v>
      </c>
      <c r="C24" s="112"/>
      <c r="D24" s="112"/>
      <c r="E24" s="128"/>
      <c r="F24" s="231">
        <f>+SUM(C24:E24)</f>
        <v>0</v>
      </c>
      <c r="G24" s="160"/>
      <c r="H24" s="82"/>
    </row>
    <row r="25" spans="2:8" ht="11.25">
      <c r="B25" s="11" t="s">
        <v>115</v>
      </c>
      <c r="C25" s="112"/>
      <c r="D25" s="112"/>
      <c r="E25" s="128"/>
      <c r="F25" s="231">
        <f>+SUM(C25:E25)</f>
        <v>0</v>
      </c>
      <c r="G25" s="160"/>
      <c r="H25" s="82"/>
    </row>
    <row r="26" spans="2:8" ht="11.25">
      <c r="B26" s="11" t="s">
        <v>2</v>
      </c>
      <c r="C26" s="110"/>
      <c r="D26" s="110"/>
      <c r="E26" s="129"/>
      <c r="F26" s="231">
        <f>+SUM(C26:E26)</f>
        <v>0</v>
      </c>
      <c r="G26" s="161"/>
      <c r="H26" s="82"/>
    </row>
    <row r="27" spans="2:9" ht="11.25">
      <c r="B27" s="47" t="s">
        <v>37</v>
      </c>
      <c r="C27" s="61">
        <f>+SUM(C22:C26)</f>
        <v>0</v>
      </c>
      <c r="D27" s="62">
        <f>+SUM(D22:D26)</f>
        <v>0</v>
      </c>
      <c r="E27" s="63">
        <f>+SUM(E22:E26)</f>
        <v>0</v>
      </c>
      <c r="F27" s="50">
        <f>+SUM(F22:F26)</f>
        <v>0</v>
      </c>
      <c r="G27" s="63">
        <f>+SUM(G22:G26)</f>
        <v>0</v>
      </c>
      <c r="I27" s="38">
        <f>+IF(ROUND(F27,0)=0,"",IF(ROUND(F27,0)&gt;ROUND(Capex!C14,0),CONCATENATE("Additions by Asset Category exceeds Prescribed Services Capex by ",DOLLAR(F27-Capex!C14,0),"k"),IF(ROUND(F27,0)&lt;ROUND(Capex!C14,0),CONCATENATE("Precribed Services Capex exceeds Additions by Asset Category by ",DOLLAR(Capex!C14-F27,0),"k"),"")))</f>
      </c>
    </row>
    <row r="28" spans="6:7" ht="11.25">
      <c r="F28" s="69"/>
      <c r="G28" s="6"/>
    </row>
    <row r="29" spans="6:7" ht="11.25">
      <c r="F29" s="69"/>
      <c r="G29" s="6"/>
    </row>
    <row r="30" ht="11.25">
      <c r="B30" s="7" t="s">
        <v>247</v>
      </c>
    </row>
    <row r="32" spans="2:10" ht="11.25">
      <c r="B32" s="49" t="s">
        <v>257</v>
      </c>
      <c r="C32" s="177" t="s">
        <v>258</v>
      </c>
      <c r="D32" s="288" t="s">
        <v>259</v>
      </c>
      <c r="E32" s="288"/>
      <c r="F32" s="288"/>
      <c r="G32" s="288" t="s">
        <v>260</v>
      </c>
      <c r="H32" s="288"/>
      <c r="I32" s="288"/>
      <c r="J32" s="176" t="s">
        <v>261</v>
      </c>
    </row>
    <row r="33" spans="2:10" ht="11.25">
      <c r="B33" s="237"/>
      <c r="C33" s="107"/>
      <c r="D33" s="289"/>
      <c r="E33" s="290"/>
      <c r="F33" s="291"/>
      <c r="G33" s="289"/>
      <c r="H33" s="290"/>
      <c r="I33" s="291"/>
      <c r="J33" s="240"/>
    </row>
    <row r="34" spans="2:10" ht="11.25">
      <c r="B34" s="238"/>
      <c r="C34" s="112"/>
      <c r="D34" s="284"/>
      <c r="E34" s="285"/>
      <c r="F34" s="286"/>
      <c r="G34" s="284"/>
      <c r="H34" s="285"/>
      <c r="I34" s="286"/>
      <c r="J34" s="241"/>
    </row>
    <row r="35" spans="2:10" ht="11.25">
      <c r="B35" s="238"/>
      <c r="C35" s="112"/>
      <c r="D35" s="284"/>
      <c r="E35" s="285"/>
      <c r="F35" s="286"/>
      <c r="G35" s="284"/>
      <c r="H35" s="285"/>
      <c r="I35" s="286"/>
      <c r="J35" s="241"/>
    </row>
    <row r="36" spans="2:10" ht="11.25">
      <c r="B36" s="238"/>
      <c r="C36" s="112"/>
      <c r="D36" s="284"/>
      <c r="E36" s="285"/>
      <c r="F36" s="286"/>
      <c r="G36" s="284"/>
      <c r="H36" s="285"/>
      <c r="I36" s="286"/>
      <c r="J36" s="241"/>
    </row>
    <row r="37" spans="2:10" ht="11.25">
      <c r="B37" s="238"/>
      <c r="C37" s="112"/>
      <c r="D37" s="284"/>
      <c r="E37" s="285"/>
      <c r="F37" s="286"/>
      <c r="G37" s="284"/>
      <c r="H37" s="285"/>
      <c r="I37" s="286"/>
      <c r="J37" s="241"/>
    </row>
    <row r="38" spans="2:10" ht="11.25">
      <c r="B38" s="238"/>
      <c r="C38" s="112"/>
      <c r="D38" s="284"/>
      <c r="E38" s="285"/>
      <c r="F38" s="286"/>
      <c r="G38" s="284"/>
      <c r="H38" s="285"/>
      <c r="I38" s="286"/>
      <c r="J38" s="241"/>
    </row>
    <row r="39" spans="2:10" ht="11.25">
      <c r="B39" s="238"/>
      <c r="C39" s="112"/>
      <c r="D39" s="284"/>
      <c r="E39" s="285"/>
      <c r="F39" s="286"/>
      <c r="G39" s="284"/>
      <c r="H39" s="285"/>
      <c r="I39" s="286"/>
      <c r="J39" s="241"/>
    </row>
    <row r="40" spans="2:10" ht="11.25">
      <c r="B40" s="238"/>
      <c r="C40" s="112"/>
      <c r="D40" s="284"/>
      <c r="E40" s="285"/>
      <c r="F40" s="286"/>
      <c r="G40" s="284"/>
      <c r="H40" s="285"/>
      <c r="I40" s="286"/>
      <c r="J40" s="241"/>
    </row>
    <row r="41" spans="2:10" ht="11.25">
      <c r="B41" s="238"/>
      <c r="C41" s="112"/>
      <c r="D41" s="284"/>
      <c r="E41" s="285"/>
      <c r="F41" s="286"/>
      <c r="G41" s="284"/>
      <c r="H41" s="285"/>
      <c r="I41" s="286"/>
      <c r="J41" s="241"/>
    </row>
    <row r="42" spans="2:10" ht="11.25">
      <c r="B42" s="238"/>
      <c r="C42" s="112"/>
      <c r="D42" s="284"/>
      <c r="E42" s="285"/>
      <c r="F42" s="286"/>
      <c r="G42" s="284"/>
      <c r="H42" s="285"/>
      <c r="I42" s="286"/>
      <c r="J42" s="241"/>
    </row>
    <row r="43" spans="2:10" ht="11.25">
      <c r="B43" s="238"/>
      <c r="C43" s="112"/>
      <c r="D43" s="284"/>
      <c r="E43" s="285"/>
      <c r="F43" s="286"/>
      <c r="G43" s="284"/>
      <c r="H43" s="285"/>
      <c r="I43" s="286"/>
      <c r="J43" s="241"/>
    </row>
    <row r="44" spans="2:10" ht="11.25">
      <c r="B44" s="238"/>
      <c r="C44" s="112"/>
      <c r="D44" s="284"/>
      <c r="E44" s="285"/>
      <c r="F44" s="286"/>
      <c r="G44" s="284"/>
      <c r="H44" s="285"/>
      <c r="I44" s="286"/>
      <c r="J44" s="241"/>
    </row>
    <row r="45" spans="2:10" ht="11.25">
      <c r="B45" s="238"/>
      <c r="C45" s="112"/>
      <c r="D45" s="284"/>
      <c r="E45" s="285"/>
      <c r="F45" s="286"/>
      <c r="G45" s="284"/>
      <c r="H45" s="285"/>
      <c r="I45" s="286"/>
      <c r="J45" s="241"/>
    </row>
    <row r="46" spans="2:10" ht="11.25">
      <c r="B46" s="238"/>
      <c r="C46" s="112"/>
      <c r="D46" s="284"/>
      <c r="E46" s="285"/>
      <c r="F46" s="286"/>
      <c r="G46" s="284"/>
      <c r="H46" s="285"/>
      <c r="I46" s="286"/>
      <c r="J46" s="241"/>
    </row>
    <row r="47" spans="2:10" ht="11.25">
      <c r="B47" s="239"/>
      <c r="C47" s="110"/>
      <c r="D47" s="292"/>
      <c r="E47" s="293"/>
      <c r="F47" s="294"/>
      <c r="G47" s="292"/>
      <c r="H47" s="293"/>
      <c r="I47" s="294"/>
      <c r="J47" s="242"/>
    </row>
  </sheetData>
  <sheetProtection formatCells="0" formatColumns="0" formatRows="0"/>
  <mergeCells count="33">
    <mergeCell ref="D45:F45"/>
    <mergeCell ref="G45:I45"/>
    <mergeCell ref="D46:F46"/>
    <mergeCell ref="G46:I46"/>
    <mergeCell ref="G42:I42"/>
    <mergeCell ref="D43:F43"/>
    <mergeCell ref="G43:I43"/>
    <mergeCell ref="D44:F44"/>
    <mergeCell ref="G44:I44"/>
    <mergeCell ref="G35:I35"/>
    <mergeCell ref="D38:F38"/>
    <mergeCell ref="G38:I38"/>
    <mergeCell ref="D47:F47"/>
    <mergeCell ref="G47:I47"/>
    <mergeCell ref="D40:F40"/>
    <mergeCell ref="G40:I40"/>
    <mergeCell ref="D41:F41"/>
    <mergeCell ref="G41:I41"/>
    <mergeCell ref="D42:F42"/>
    <mergeCell ref="D36:F36"/>
    <mergeCell ref="G36:I36"/>
    <mergeCell ref="D37:F37"/>
    <mergeCell ref="G37:I37"/>
    <mergeCell ref="D39:F39"/>
    <mergeCell ref="G39:I39"/>
    <mergeCell ref="C6:E6"/>
    <mergeCell ref="D32:F32"/>
    <mergeCell ref="G32:I32"/>
    <mergeCell ref="D33:F33"/>
    <mergeCell ref="G33:I33"/>
    <mergeCell ref="D34:F34"/>
    <mergeCell ref="G34:I34"/>
    <mergeCell ref="D35:F35"/>
  </mergeCells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6"/>
  <sheetViews>
    <sheetView zoomScalePageLayoutView="0" workbookViewId="0" topLeftCell="A1">
      <pane ySplit="4" topLeftCell="BM5" activePane="bottomLeft" state="frozen"/>
      <selection pane="topLeft" activeCell="J32" sqref="J32"/>
      <selection pane="bottomLeft" activeCell="E15" sqref="E15"/>
    </sheetView>
  </sheetViews>
  <sheetFormatPr defaultColWidth="9.33203125" defaultRowHeight="11.25"/>
  <cols>
    <col min="1" max="1" width="5.16015625" style="6" customWidth="1"/>
    <col min="2" max="2" width="42.66015625" style="1" customWidth="1"/>
    <col min="3" max="9" width="12.33203125" style="1" customWidth="1"/>
    <col min="10" max="10" width="19.16015625" style="1" bestFit="1" customWidth="1"/>
    <col min="11" max="12" width="12.33203125" style="1" customWidth="1"/>
    <col min="13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="97" customFormat="1" ht="12.75" customHeight="1">
      <c r="A3" s="104" t="s">
        <v>249</v>
      </c>
    </row>
    <row r="4" s="97" customFormat="1" ht="12.75" customHeight="1">
      <c r="A4" s="105" t="s">
        <v>88</v>
      </c>
    </row>
    <row r="8" spans="3:11" ht="22.5">
      <c r="C8" s="28" t="s">
        <v>188</v>
      </c>
      <c r="D8" s="28" t="s">
        <v>198</v>
      </c>
      <c r="E8" s="28" t="s">
        <v>197</v>
      </c>
      <c r="F8" s="205" t="s">
        <v>77</v>
      </c>
      <c r="G8" s="28" t="s">
        <v>77</v>
      </c>
      <c r="H8" s="70"/>
      <c r="I8" s="12"/>
      <c r="J8" s="12"/>
      <c r="K8" s="12"/>
    </row>
    <row r="9" spans="3:11" ht="11.25">
      <c r="C9" s="122" t="str">
        <f>INDEX(LU_Years,[0]!SC_Date)</f>
        <v>2007-08</v>
      </c>
      <c r="D9" s="122" t="str">
        <f>INDEX(LU_Years,[0]!SC_Date)</f>
        <v>2007-08</v>
      </c>
      <c r="E9" s="122" t="str">
        <f>INDEX(LU_Years,[0]!SC_Date)</f>
        <v>2007-08</v>
      </c>
      <c r="F9" s="206" t="str">
        <f>INDEX(LU_Years,[0]!SC_Date)</f>
        <v>2007-08</v>
      </c>
      <c r="G9" s="122" t="str">
        <f>INDEX(LU_Years,[0]!SC_Date-1)</f>
        <v>2006-07</v>
      </c>
      <c r="H9" s="70"/>
      <c r="I9" s="12"/>
      <c r="J9" s="12"/>
      <c r="K9" s="12"/>
    </row>
    <row r="10" spans="3:11" ht="11.25">
      <c r="C10" s="27" t="s">
        <v>96</v>
      </c>
      <c r="D10" s="27" t="s">
        <v>96</v>
      </c>
      <c r="E10" s="27" t="s">
        <v>96</v>
      </c>
      <c r="F10" s="207" t="s">
        <v>96</v>
      </c>
      <c r="G10" s="27" t="s">
        <v>96</v>
      </c>
      <c r="H10" s="71"/>
      <c r="J10" s="12"/>
      <c r="K10" s="12"/>
    </row>
    <row r="11" spans="2:11" ht="11.25">
      <c r="B11" s="7" t="s">
        <v>128</v>
      </c>
      <c r="F11" s="7"/>
      <c r="H11" s="68"/>
      <c r="J11" s="12"/>
      <c r="K11" s="12"/>
    </row>
    <row r="12" spans="2:11" ht="11.25">
      <c r="B12" s="8" t="s">
        <v>112</v>
      </c>
      <c r="C12" s="107"/>
      <c r="D12" s="107"/>
      <c r="E12" s="107"/>
      <c r="F12" s="232">
        <f>+SUM(C12:E12)</f>
        <v>0</v>
      </c>
      <c r="G12" s="162"/>
      <c r="H12" s="81"/>
      <c r="I12" s="41"/>
      <c r="J12" s="12"/>
      <c r="K12" s="40"/>
    </row>
    <row r="13" spans="2:11" ht="11.25">
      <c r="B13" s="11" t="s">
        <v>113</v>
      </c>
      <c r="C13" s="112"/>
      <c r="D13" s="112"/>
      <c r="E13" s="112"/>
      <c r="F13" s="74">
        <f aca="true" t="shared" si="0" ref="F13:F21">+SUM(C13:E13)</f>
        <v>0</v>
      </c>
      <c r="G13" s="163"/>
      <c r="H13" s="81"/>
      <c r="I13" s="41"/>
      <c r="J13" s="12"/>
      <c r="K13" s="40"/>
    </row>
    <row r="14" spans="2:11" ht="11.25">
      <c r="B14" s="11" t="s">
        <v>115</v>
      </c>
      <c r="C14" s="112"/>
      <c r="D14" s="112"/>
      <c r="E14" s="112"/>
      <c r="F14" s="74">
        <f t="shared" si="0"/>
        <v>0</v>
      </c>
      <c r="G14" s="163"/>
      <c r="H14" s="81"/>
      <c r="I14" s="41"/>
      <c r="J14" s="12"/>
      <c r="K14" s="40"/>
    </row>
    <row r="15" spans="2:11" ht="11.25">
      <c r="B15" s="11" t="s">
        <v>114</v>
      </c>
      <c r="C15" s="112"/>
      <c r="D15" s="112"/>
      <c r="E15" s="112"/>
      <c r="F15" s="74">
        <f t="shared" si="0"/>
        <v>0</v>
      </c>
      <c r="G15" s="163"/>
      <c r="H15" s="81"/>
      <c r="I15" s="41"/>
      <c r="J15" s="12"/>
      <c r="K15" s="40"/>
    </row>
    <row r="16" spans="2:11" ht="11.25">
      <c r="B16" s="11" t="s">
        <v>1</v>
      </c>
      <c r="C16" s="112"/>
      <c r="D16" s="112"/>
      <c r="E16" s="112"/>
      <c r="F16" s="74">
        <f t="shared" si="0"/>
        <v>0</v>
      </c>
      <c r="G16" s="163"/>
      <c r="H16" s="81"/>
      <c r="I16" s="41"/>
      <c r="J16" s="40"/>
      <c r="K16" s="40"/>
    </row>
    <row r="17" spans="2:11" ht="11.25">
      <c r="B17" s="11" t="s">
        <v>85</v>
      </c>
      <c r="C17" s="221">
        <f>+C36</f>
        <v>0</v>
      </c>
      <c r="D17" s="221">
        <f>+D36</f>
        <v>0</v>
      </c>
      <c r="E17" s="221">
        <f>+E36</f>
        <v>0</v>
      </c>
      <c r="F17" s="74">
        <f t="shared" si="0"/>
        <v>0</v>
      </c>
      <c r="G17" s="163"/>
      <c r="H17" s="81"/>
      <c r="I17" s="41"/>
      <c r="J17" s="40"/>
      <c r="K17" s="40"/>
    </row>
    <row r="18" spans="2:11" ht="11.25">
      <c r="B18" s="11" t="s">
        <v>2</v>
      </c>
      <c r="C18" s="112"/>
      <c r="D18" s="112"/>
      <c r="E18" s="112"/>
      <c r="F18" s="74">
        <f t="shared" si="0"/>
        <v>0</v>
      </c>
      <c r="G18" s="163"/>
      <c r="H18" s="81"/>
      <c r="I18" s="41"/>
      <c r="J18" s="40"/>
      <c r="K18" s="40"/>
    </row>
    <row r="19" spans="2:11" ht="11.25">
      <c r="B19" s="11" t="s">
        <v>280</v>
      </c>
      <c r="C19" s="109"/>
      <c r="D19" s="109"/>
      <c r="E19" s="109"/>
      <c r="F19" s="74">
        <f t="shared" si="0"/>
        <v>0</v>
      </c>
      <c r="G19" s="164"/>
      <c r="H19" s="6"/>
      <c r="I19" s="41"/>
      <c r="J19" s="40"/>
      <c r="K19" s="40"/>
    </row>
    <row r="20" spans="2:11" ht="11.25">
      <c r="B20" s="11" t="s">
        <v>285</v>
      </c>
      <c r="C20" s="109"/>
      <c r="D20" s="109"/>
      <c r="E20" s="109"/>
      <c r="F20" s="74"/>
      <c r="G20" s="164"/>
      <c r="H20" s="6"/>
      <c r="I20" s="41"/>
      <c r="J20" s="40"/>
      <c r="K20" s="40"/>
    </row>
    <row r="21" spans="2:11" ht="11.25">
      <c r="B21" s="14" t="s">
        <v>135</v>
      </c>
      <c r="C21" s="110"/>
      <c r="D21" s="110"/>
      <c r="E21" s="110"/>
      <c r="F21" s="45">
        <f t="shared" si="0"/>
        <v>0</v>
      </c>
      <c r="G21" s="165"/>
      <c r="H21" s="81"/>
      <c r="I21" s="41"/>
      <c r="J21" s="40"/>
      <c r="K21" s="40"/>
    </row>
    <row r="22" spans="6:11" ht="11.25">
      <c r="F22" s="7"/>
      <c r="H22" s="68"/>
      <c r="I22" s="40"/>
      <c r="J22" s="40"/>
      <c r="K22" s="12"/>
    </row>
    <row r="23" spans="2:11" ht="11.25">
      <c r="B23" s="47" t="s">
        <v>200</v>
      </c>
      <c r="C23" s="48">
        <f>SUM(C12:C21)</f>
        <v>0</v>
      </c>
      <c r="D23" s="49">
        <f>SUM(D12:D21)</f>
        <v>0</v>
      </c>
      <c r="E23" s="49">
        <f>SUM(E12:E21)</f>
        <v>0</v>
      </c>
      <c r="F23" s="49">
        <f>SUM(F12:F21)</f>
        <v>0</v>
      </c>
      <c r="G23" s="49">
        <f>SUM(G12:G21)</f>
        <v>0</v>
      </c>
      <c r="H23" s="82"/>
      <c r="I23" s="53"/>
      <c r="J23" s="53"/>
      <c r="K23" s="12"/>
    </row>
    <row r="24" spans="6:11" ht="11.25">
      <c r="F24" s="7"/>
      <c r="H24" s="82"/>
      <c r="I24" s="40"/>
      <c r="J24" s="40"/>
      <c r="K24" s="12"/>
    </row>
    <row r="25" spans="2:10" ht="11.25">
      <c r="B25" s="33" t="s">
        <v>281</v>
      </c>
      <c r="C25" s="137"/>
      <c r="D25" s="137"/>
      <c r="E25" s="138"/>
      <c r="F25" s="236">
        <f>'Non-prescribed'!E52</f>
        <v>0</v>
      </c>
      <c r="G25" s="166"/>
      <c r="H25" s="82"/>
      <c r="I25" s="40"/>
      <c r="J25" s="53"/>
    </row>
    <row r="26" spans="3:10" ht="11.25">
      <c r="C26" s="87"/>
      <c r="D26" s="87"/>
      <c r="E26" s="87"/>
      <c r="F26" s="7"/>
      <c r="G26" s="87"/>
      <c r="H26" s="82"/>
      <c r="I26" s="40"/>
      <c r="J26" s="53"/>
    </row>
    <row r="27" spans="2:10" ht="11.25">
      <c r="B27" s="47" t="s">
        <v>201</v>
      </c>
      <c r="C27" s="86"/>
      <c r="D27" s="86"/>
      <c r="E27" s="86"/>
      <c r="F27" s="50">
        <f>+SUM(F23:F26)</f>
        <v>0</v>
      </c>
      <c r="G27" s="131">
        <f>+SUM(G23:G26)</f>
        <v>0</v>
      </c>
      <c r="H27" s="132"/>
      <c r="I27" s="57"/>
      <c r="J27" s="130"/>
    </row>
    <row r="28" spans="8:10" ht="11.25">
      <c r="H28" s="6"/>
      <c r="I28" s="130"/>
      <c r="J28" s="130"/>
    </row>
    <row r="29" spans="8:10" ht="11.25">
      <c r="H29" s="6"/>
      <c r="I29" s="130"/>
      <c r="J29" s="130"/>
    </row>
    <row r="30" spans="3:10" ht="22.5">
      <c r="C30" s="28" t="s">
        <v>188</v>
      </c>
      <c r="D30" s="28" t="s">
        <v>198</v>
      </c>
      <c r="E30" s="28" t="s">
        <v>197</v>
      </c>
      <c r="F30" s="205" t="s">
        <v>77</v>
      </c>
      <c r="H30" s="6"/>
      <c r="I30" s="130"/>
      <c r="J30" s="130"/>
    </row>
    <row r="31" spans="3:6" ht="11.25">
      <c r="C31" s="122" t="str">
        <f>INDEX(LU_Years,[0]!SC_Date)</f>
        <v>2007-08</v>
      </c>
      <c r="D31" s="122" t="str">
        <f>INDEX(LU_Years,[0]!SC_Date)</f>
        <v>2007-08</v>
      </c>
      <c r="E31" s="122" t="str">
        <f>INDEX(LU_Years,[0]!SC_Date)</f>
        <v>2007-08</v>
      </c>
      <c r="F31" s="206" t="str">
        <f>INDEX(LU_Years,[0]!SC_Date)</f>
        <v>2007-08</v>
      </c>
    </row>
    <row r="32" spans="2:6" ht="11.25">
      <c r="B32" s="7" t="s">
        <v>242</v>
      </c>
      <c r="C32" s="27" t="s">
        <v>96</v>
      </c>
      <c r="D32" s="27" t="s">
        <v>96</v>
      </c>
      <c r="E32" s="27" t="s">
        <v>96</v>
      </c>
      <c r="F32" s="207" t="s">
        <v>96</v>
      </c>
    </row>
    <row r="33" spans="2:6" ht="11.25">
      <c r="B33" s="17" t="s">
        <v>243</v>
      </c>
      <c r="C33" s="107"/>
      <c r="D33" s="107"/>
      <c r="E33" s="107"/>
      <c r="F33" s="230">
        <f>+SUM(C33:E33)</f>
        <v>0</v>
      </c>
    </row>
    <row r="34" spans="2:6" ht="11.25">
      <c r="B34" s="18" t="s">
        <v>244</v>
      </c>
      <c r="C34" s="112"/>
      <c r="D34" s="112"/>
      <c r="E34" s="112"/>
      <c r="F34" s="231">
        <f>+SUM(C34:E34)</f>
        <v>0</v>
      </c>
    </row>
    <row r="35" spans="2:6" ht="11.25">
      <c r="B35" s="19" t="s">
        <v>245</v>
      </c>
      <c r="C35" s="110"/>
      <c r="D35" s="110"/>
      <c r="E35" s="110"/>
      <c r="F35" s="44">
        <f>+SUM(C35:E35)</f>
        <v>0</v>
      </c>
    </row>
    <row r="36" spans="2:6" ht="11.25">
      <c r="B36" s="49" t="s">
        <v>246</v>
      </c>
      <c r="C36" s="47">
        <f>+SUM(C33:C35)</f>
        <v>0</v>
      </c>
      <c r="D36" s="48">
        <f>+SUM(D33:D35)</f>
        <v>0</v>
      </c>
      <c r="E36" s="48">
        <f>+SUM(E33:E35)</f>
        <v>0</v>
      </c>
      <c r="F36" s="50">
        <f>+SUM(F33:F35)</f>
        <v>0</v>
      </c>
    </row>
    <row r="39" ht="11.25">
      <c r="B39" s="7" t="s">
        <v>247</v>
      </c>
    </row>
    <row r="41" spans="2:10" ht="11.25">
      <c r="B41" s="49" t="s">
        <v>257</v>
      </c>
      <c r="C41" s="177" t="s">
        <v>258</v>
      </c>
      <c r="D41" s="288" t="s">
        <v>259</v>
      </c>
      <c r="E41" s="288"/>
      <c r="F41" s="288"/>
      <c r="G41" s="288" t="s">
        <v>260</v>
      </c>
      <c r="H41" s="288"/>
      <c r="I41" s="288"/>
      <c r="J41" s="176" t="s">
        <v>261</v>
      </c>
    </row>
    <row r="42" spans="2:10" ht="11.25">
      <c r="B42" s="237"/>
      <c r="C42" s="107"/>
      <c r="D42" s="289"/>
      <c r="E42" s="290"/>
      <c r="F42" s="291"/>
      <c r="G42" s="289"/>
      <c r="H42" s="290"/>
      <c r="I42" s="291"/>
      <c r="J42" s="240"/>
    </row>
    <row r="43" spans="2:10" ht="11.25">
      <c r="B43" s="238"/>
      <c r="C43" s="112"/>
      <c r="D43" s="284"/>
      <c r="E43" s="285"/>
      <c r="F43" s="286"/>
      <c r="G43" s="284"/>
      <c r="H43" s="285"/>
      <c r="I43" s="286"/>
      <c r="J43" s="241"/>
    </row>
    <row r="44" spans="2:10" ht="11.25">
      <c r="B44" s="238"/>
      <c r="C44" s="112"/>
      <c r="D44" s="284"/>
      <c r="E44" s="285"/>
      <c r="F44" s="286"/>
      <c r="G44" s="284"/>
      <c r="H44" s="285"/>
      <c r="I44" s="286"/>
      <c r="J44" s="241"/>
    </row>
    <row r="45" spans="2:10" ht="11.25">
      <c r="B45" s="238"/>
      <c r="C45" s="112"/>
      <c r="D45" s="284"/>
      <c r="E45" s="285"/>
      <c r="F45" s="286"/>
      <c r="G45" s="284"/>
      <c r="H45" s="285"/>
      <c r="I45" s="286"/>
      <c r="J45" s="241"/>
    </row>
    <row r="46" spans="2:10" ht="11.25">
      <c r="B46" s="238"/>
      <c r="C46" s="112"/>
      <c r="D46" s="284"/>
      <c r="E46" s="285"/>
      <c r="F46" s="286"/>
      <c r="G46" s="284"/>
      <c r="H46" s="285"/>
      <c r="I46" s="286"/>
      <c r="J46" s="241"/>
    </row>
    <row r="47" spans="2:10" ht="11.25">
      <c r="B47" s="238"/>
      <c r="C47" s="112"/>
      <c r="D47" s="284"/>
      <c r="E47" s="285"/>
      <c r="F47" s="286"/>
      <c r="G47" s="284"/>
      <c r="H47" s="285"/>
      <c r="I47" s="286"/>
      <c r="J47" s="241"/>
    </row>
    <row r="48" spans="2:10" ht="11.25">
      <c r="B48" s="238"/>
      <c r="C48" s="112"/>
      <c r="D48" s="284"/>
      <c r="E48" s="285"/>
      <c r="F48" s="286"/>
      <c r="G48" s="284"/>
      <c r="H48" s="285"/>
      <c r="I48" s="286"/>
      <c r="J48" s="241"/>
    </row>
    <row r="49" spans="2:10" ht="11.25">
      <c r="B49" s="238"/>
      <c r="C49" s="112"/>
      <c r="D49" s="284"/>
      <c r="E49" s="285"/>
      <c r="F49" s="286"/>
      <c r="G49" s="284"/>
      <c r="H49" s="285"/>
      <c r="I49" s="286"/>
      <c r="J49" s="241"/>
    </row>
    <row r="50" spans="2:10" ht="11.25">
      <c r="B50" s="238"/>
      <c r="C50" s="112"/>
      <c r="D50" s="284"/>
      <c r="E50" s="285"/>
      <c r="F50" s="286"/>
      <c r="G50" s="284"/>
      <c r="H50" s="285"/>
      <c r="I50" s="286"/>
      <c r="J50" s="241"/>
    </row>
    <row r="51" spans="2:10" ht="11.25">
      <c r="B51" s="238"/>
      <c r="C51" s="112"/>
      <c r="D51" s="284"/>
      <c r="E51" s="285"/>
      <c r="F51" s="286"/>
      <c r="G51" s="284"/>
      <c r="H51" s="285"/>
      <c r="I51" s="286"/>
      <c r="J51" s="241"/>
    </row>
    <row r="52" spans="2:10" ht="11.25">
      <c r="B52" s="238"/>
      <c r="C52" s="112"/>
      <c r="D52" s="284"/>
      <c r="E52" s="285"/>
      <c r="F52" s="286"/>
      <c r="G52" s="284"/>
      <c r="H52" s="285"/>
      <c r="I52" s="286"/>
      <c r="J52" s="241"/>
    </row>
    <row r="53" spans="2:10" ht="11.25">
      <c r="B53" s="238"/>
      <c r="C53" s="112"/>
      <c r="D53" s="284"/>
      <c r="E53" s="285"/>
      <c r="F53" s="286"/>
      <c r="G53" s="284"/>
      <c r="H53" s="285"/>
      <c r="I53" s="286"/>
      <c r="J53" s="241"/>
    </row>
    <row r="54" spans="2:10" ht="11.25">
      <c r="B54" s="238"/>
      <c r="C54" s="112"/>
      <c r="D54" s="284"/>
      <c r="E54" s="285"/>
      <c r="F54" s="286"/>
      <c r="G54" s="284"/>
      <c r="H54" s="285"/>
      <c r="I54" s="286"/>
      <c r="J54" s="241"/>
    </row>
    <row r="55" spans="2:10" ht="11.25">
      <c r="B55" s="238"/>
      <c r="C55" s="112"/>
      <c r="D55" s="284"/>
      <c r="E55" s="285"/>
      <c r="F55" s="286"/>
      <c r="G55" s="284"/>
      <c r="H55" s="285"/>
      <c r="I55" s="286"/>
      <c r="J55" s="241"/>
    </row>
    <row r="56" spans="2:10" ht="11.25">
      <c r="B56" s="239"/>
      <c r="C56" s="110"/>
      <c r="D56" s="292"/>
      <c r="E56" s="293"/>
      <c r="F56" s="294"/>
      <c r="G56" s="292"/>
      <c r="H56" s="293"/>
      <c r="I56" s="294"/>
      <c r="J56" s="242"/>
    </row>
  </sheetData>
  <sheetProtection formatCells="0" formatColumns="0" formatRows="0"/>
  <mergeCells count="32">
    <mergeCell ref="D51:F51"/>
    <mergeCell ref="G51:I51"/>
    <mergeCell ref="D56:F56"/>
    <mergeCell ref="G56:I56"/>
    <mergeCell ref="D55:F55"/>
    <mergeCell ref="G55:I55"/>
    <mergeCell ref="D54:F54"/>
    <mergeCell ref="G54:I54"/>
    <mergeCell ref="D53:F53"/>
    <mergeCell ref="G53:I53"/>
    <mergeCell ref="D52:F52"/>
    <mergeCell ref="G52:I52"/>
    <mergeCell ref="D45:F45"/>
    <mergeCell ref="G45:I45"/>
    <mergeCell ref="D50:F50"/>
    <mergeCell ref="G50:I50"/>
    <mergeCell ref="D49:F49"/>
    <mergeCell ref="G49:I49"/>
    <mergeCell ref="D48:F48"/>
    <mergeCell ref="G48:I48"/>
    <mergeCell ref="D41:F41"/>
    <mergeCell ref="G41:I41"/>
    <mergeCell ref="D42:F42"/>
    <mergeCell ref="G42:I42"/>
    <mergeCell ref="D43:F43"/>
    <mergeCell ref="G43:I43"/>
    <mergeCell ref="D47:F47"/>
    <mergeCell ref="G47:I47"/>
    <mergeCell ref="D46:F46"/>
    <mergeCell ref="G46:I46"/>
    <mergeCell ref="D44:F44"/>
    <mergeCell ref="G44:I44"/>
  </mergeCells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25"/>
  <sheetViews>
    <sheetView zoomScalePageLayoutView="0" workbookViewId="0" topLeftCell="C1">
      <pane ySplit="4" topLeftCell="BM5" activePane="bottomLeft" state="frozen"/>
      <selection pane="topLeft" activeCell="J32" sqref="J32"/>
      <selection pane="bottomLeft" activeCell="H16" sqref="H16"/>
    </sheetView>
  </sheetViews>
  <sheetFormatPr defaultColWidth="9.33203125" defaultRowHeight="11.25"/>
  <cols>
    <col min="1" max="1" width="5.16015625" style="6" customWidth="1"/>
    <col min="2" max="2" width="34.66015625" style="1" customWidth="1"/>
    <col min="3" max="14" width="13.33203125" style="1" customWidth="1"/>
    <col min="15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="97" customFormat="1" ht="12.75" customHeight="1">
      <c r="A3" s="104" t="s">
        <v>250</v>
      </c>
    </row>
    <row r="4" s="97" customFormat="1" ht="12.75" customHeight="1">
      <c r="A4" s="105" t="s">
        <v>88</v>
      </c>
    </row>
    <row r="6" ht="11.25"/>
    <row r="7" spans="3:14" ht="33.75">
      <c r="C7" s="28" t="s">
        <v>236</v>
      </c>
      <c r="D7" s="28" t="s">
        <v>286</v>
      </c>
      <c r="E7" s="28" t="s">
        <v>235</v>
      </c>
      <c r="F7" s="28" t="s">
        <v>233</v>
      </c>
      <c r="G7" s="28" t="s">
        <v>305</v>
      </c>
      <c r="H7" s="28" t="s">
        <v>283</v>
      </c>
      <c r="I7" s="28" t="s">
        <v>290</v>
      </c>
      <c r="J7" s="28" t="s">
        <v>270</v>
      </c>
      <c r="K7" s="28" t="s">
        <v>234</v>
      </c>
      <c r="L7" s="205" t="s">
        <v>237</v>
      </c>
      <c r="M7" s="28" t="s">
        <v>238</v>
      </c>
      <c r="N7" s="205" t="s">
        <v>284</v>
      </c>
    </row>
    <row r="8" spans="3:14" ht="11.25">
      <c r="C8" s="122" t="str">
        <f>INDEX(LU_Years,[0]!SC_Date)</f>
        <v>2007-08</v>
      </c>
      <c r="D8" s="122" t="str">
        <f>INDEX(LU_Years,[0]!SC_Date)</f>
        <v>2007-08</v>
      </c>
      <c r="E8" s="122" t="str">
        <f>INDEX(LU_Years,[0]!SC_Date)</f>
        <v>2007-08</v>
      </c>
      <c r="F8" s="122" t="str">
        <f>INDEX(LU_Years,[0]!SC_Date)</f>
        <v>2007-08</v>
      </c>
      <c r="G8" s="122" t="str">
        <f>INDEX(LU_Years,[0]!SC_Date)</f>
        <v>2007-08</v>
      </c>
      <c r="H8" s="122" t="str">
        <f>INDEX(LU_Years,[0]!SC_Date)</f>
        <v>2007-08</v>
      </c>
      <c r="I8" s="122" t="str">
        <f>INDEX(LU_Years,[0]!SC_Date)</f>
        <v>2007-08</v>
      </c>
      <c r="J8" s="122" t="str">
        <f>INDEX(LU_Years,[0]!SC_Date)</f>
        <v>2007-08</v>
      </c>
      <c r="K8" s="122" t="str">
        <f>INDEX(LU_Years,[0]!SC_Date)</f>
        <v>2007-08</v>
      </c>
      <c r="L8" s="206" t="str">
        <f>INDEX(LU_Years,[0]!SC_Date)</f>
        <v>2007-08</v>
      </c>
      <c r="M8" s="122" t="str">
        <f>INDEX(LU_Years,[0]!SC_Date)</f>
        <v>2007-08</v>
      </c>
      <c r="N8" s="206" t="str">
        <f>INDEX(LU_Years,[0]!SC_Date)</f>
        <v>2007-08</v>
      </c>
    </row>
    <row r="9" spans="3:14" ht="11.25">
      <c r="C9" s="27" t="s">
        <v>96</v>
      </c>
      <c r="D9" s="27" t="s">
        <v>96</v>
      </c>
      <c r="E9" s="27" t="s">
        <v>96</v>
      </c>
      <c r="F9" s="27" t="s">
        <v>96</v>
      </c>
      <c r="G9" s="27" t="s">
        <v>96</v>
      </c>
      <c r="H9" s="27" t="s">
        <v>96</v>
      </c>
      <c r="I9" s="27" t="s">
        <v>96</v>
      </c>
      <c r="J9" s="27" t="s">
        <v>96</v>
      </c>
      <c r="K9" s="27" t="s">
        <v>96</v>
      </c>
      <c r="L9" s="207" t="s">
        <v>96</v>
      </c>
      <c r="M9" s="27" t="s">
        <v>96</v>
      </c>
      <c r="N9" s="207" t="s">
        <v>96</v>
      </c>
    </row>
    <row r="10" spans="2:14" ht="11.25">
      <c r="B10" s="7" t="s">
        <v>239</v>
      </c>
      <c r="L10" s="7"/>
      <c r="N10" s="7"/>
    </row>
    <row r="11" spans="2:14" ht="11.25">
      <c r="B11" s="8" t="s">
        <v>112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225">
        <f>+SUM(C11:K11)</f>
        <v>0</v>
      </c>
      <c r="M11" s="107"/>
      <c r="N11" s="225">
        <f>+SUM(L11:M11)</f>
        <v>0</v>
      </c>
    </row>
    <row r="12" spans="2:14" ht="11.25">
      <c r="B12" s="11" t="s">
        <v>113</v>
      </c>
      <c r="C12" s="112"/>
      <c r="D12" s="112"/>
      <c r="E12" s="112"/>
      <c r="F12" s="112"/>
      <c r="G12" s="112"/>
      <c r="H12" s="112"/>
      <c r="I12" s="112"/>
      <c r="J12" s="112"/>
      <c r="K12" s="112"/>
      <c r="L12" s="226">
        <f aca="true" t="shared" si="0" ref="L12:L21">+SUM(C12:K12)</f>
        <v>0</v>
      </c>
      <c r="M12" s="112"/>
      <c r="N12" s="226">
        <f aca="true" t="shared" si="1" ref="N12:N21">+SUM(L12:M12)</f>
        <v>0</v>
      </c>
    </row>
    <row r="13" spans="2:14" ht="11.25">
      <c r="B13" s="11" t="s">
        <v>115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226">
        <f t="shared" si="0"/>
        <v>0</v>
      </c>
      <c r="M13" s="112"/>
      <c r="N13" s="226">
        <f t="shared" si="1"/>
        <v>0</v>
      </c>
    </row>
    <row r="14" spans="2:14" ht="11.25">
      <c r="B14" s="11" t="s">
        <v>114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226">
        <f t="shared" si="0"/>
        <v>0</v>
      </c>
      <c r="M14" s="112"/>
      <c r="N14" s="226">
        <f t="shared" si="1"/>
        <v>0</v>
      </c>
    </row>
    <row r="15" spans="2:14" ht="11.25">
      <c r="B15" s="11" t="s">
        <v>1</v>
      </c>
      <c r="C15" s="112"/>
      <c r="D15" s="112"/>
      <c r="E15" s="112"/>
      <c r="F15" s="112"/>
      <c r="G15" s="112"/>
      <c r="H15" s="112"/>
      <c r="I15" s="112"/>
      <c r="J15" s="112"/>
      <c r="K15" s="112"/>
      <c r="L15" s="226">
        <f t="shared" si="0"/>
        <v>0</v>
      </c>
      <c r="M15" s="112"/>
      <c r="N15" s="226">
        <f t="shared" si="1"/>
        <v>0</v>
      </c>
    </row>
    <row r="16" spans="2:14" ht="11.25">
      <c r="B16" s="11" t="s">
        <v>85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226">
        <f t="shared" si="0"/>
        <v>0</v>
      </c>
      <c r="M16" s="112"/>
      <c r="N16" s="226">
        <f t="shared" si="1"/>
        <v>0</v>
      </c>
    </row>
    <row r="17" spans="2:14" ht="11.25">
      <c r="B17" s="11" t="s">
        <v>2</v>
      </c>
      <c r="C17" s="112"/>
      <c r="D17" s="112"/>
      <c r="E17" s="112"/>
      <c r="F17" s="112"/>
      <c r="G17" s="112"/>
      <c r="H17" s="112"/>
      <c r="I17" s="112"/>
      <c r="J17" s="112"/>
      <c r="K17" s="112"/>
      <c r="L17" s="226">
        <f t="shared" si="0"/>
        <v>0</v>
      </c>
      <c r="M17" s="112"/>
      <c r="N17" s="226">
        <f t="shared" si="1"/>
        <v>0</v>
      </c>
    </row>
    <row r="18" spans="2:14" ht="11.25">
      <c r="B18" s="11" t="s">
        <v>199</v>
      </c>
      <c r="C18" s="109"/>
      <c r="D18" s="109"/>
      <c r="E18" s="109"/>
      <c r="F18" s="109"/>
      <c r="G18" s="109"/>
      <c r="H18" s="109"/>
      <c r="I18" s="109"/>
      <c r="J18" s="109"/>
      <c r="K18" s="109"/>
      <c r="L18" s="229">
        <f t="shared" si="0"/>
        <v>0</v>
      </c>
      <c r="M18" s="109"/>
      <c r="N18" s="229">
        <f t="shared" si="1"/>
        <v>0</v>
      </c>
    </row>
    <row r="19" spans="2:14" ht="11.25">
      <c r="B19" s="14" t="s">
        <v>135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227">
        <f t="shared" si="0"/>
        <v>0</v>
      </c>
      <c r="M19" s="110"/>
      <c r="N19" s="227">
        <f t="shared" si="1"/>
        <v>0</v>
      </c>
    </row>
    <row r="20" spans="12:14" ht="11.25">
      <c r="L20" s="7"/>
      <c r="N20" s="7"/>
    </row>
    <row r="21" spans="2:14" ht="11.25">
      <c r="B21" s="1" t="s">
        <v>282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228">
        <f t="shared" si="0"/>
        <v>0</v>
      </c>
      <c r="M21" s="111"/>
      <c r="N21" s="228">
        <f t="shared" si="1"/>
        <v>0</v>
      </c>
    </row>
    <row r="23" spans="2:14" ht="12" thickBot="1">
      <c r="B23" s="7" t="s">
        <v>240</v>
      </c>
      <c r="C23" s="195">
        <f>+SUM(C11:C21)</f>
        <v>0</v>
      </c>
      <c r="D23" s="195">
        <f aca="true" t="shared" si="2" ref="D23:N23">+SUM(D11:D21)</f>
        <v>0</v>
      </c>
      <c r="E23" s="195">
        <f t="shared" si="2"/>
        <v>0</v>
      </c>
      <c r="F23" s="195">
        <f t="shared" si="2"/>
        <v>0</v>
      </c>
      <c r="G23" s="195">
        <f t="shared" si="2"/>
        <v>0</v>
      </c>
      <c r="H23" s="195">
        <f t="shared" si="2"/>
        <v>0</v>
      </c>
      <c r="I23" s="195">
        <f t="shared" si="2"/>
        <v>0</v>
      </c>
      <c r="J23" s="195">
        <f t="shared" si="2"/>
        <v>0</v>
      </c>
      <c r="K23" s="195">
        <f t="shared" si="2"/>
        <v>0</v>
      </c>
      <c r="L23" s="195">
        <f t="shared" si="2"/>
        <v>0</v>
      </c>
      <c r="M23" s="195">
        <f t="shared" si="2"/>
        <v>0</v>
      </c>
      <c r="N23" s="195">
        <f t="shared" si="2"/>
        <v>0</v>
      </c>
    </row>
    <row r="25" spans="2:11" ht="80.25" customHeight="1">
      <c r="B25" s="224" t="s">
        <v>241</v>
      </c>
      <c r="C25" s="223"/>
      <c r="D25" s="223"/>
      <c r="E25" s="223"/>
      <c r="F25" s="223"/>
      <c r="G25" s="223"/>
      <c r="H25" s="223"/>
      <c r="I25" s="223"/>
      <c r="J25" s="223"/>
      <c r="K25" s="223"/>
    </row>
  </sheetData>
  <sheetProtection formatCells="0" formatColumns="0" formatRows="0"/>
  <hyperlinks>
    <hyperlink ref="A4" location="Cover!A1" tooltip="Go to Contents page" display="Contents"/>
  </hyperlinks>
  <printOptions/>
  <pageMargins left="0.27" right="0.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02"/>
  <sheetViews>
    <sheetView tabSelected="1" zoomScalePageLayoutView="0" workbookViewId="0" topLeftCell="A1">
      <pane ySplit="4" topLeftCell="BM5" activePane="bottomLeft" state="frozen"/>
      <selection pane="topLeft" activeCell="J32" sqref="J32"/>
      <selection pane="bottomLeft" activeCell="F32" sqref="F32"/>
    </sheetView>
  </sheetViews>
  <sheetFormatPr defaultColWidth="9.33203125" defaultRowHeight="11.25"/>
  <cols>
    <col min="1" max="1" width="5.16015625" style="6" customWidth="1"/>
    <col min="2" max="2" width="55.5" style="1" customWidth="1"/>
    <col min="3" max="8" width="12.33203125" style="1" customWidth="1"/>
    <col min="9" max="9" width="20" style="1" customWidth="1"/>
    <col min="10" max="10" width="19.16015625" style="1" bestFit="1" customWidth="1"/>
    <col min="11" max="16384" width="9.33203125" style="1" customWidth="1"/>
  </cols>
  <sheetData>
    <row r="1" s="97" customFormat="1" ht="12.75" customHeight="1">
      <c r="A1" s="100" t="str">
        <f>+Cover!A1</f>
        <v>Water Regulatory Accounting Template</v>
      </c>
    </row>
    <row r="2" s="97" customFormat="1" ht="12.75" customHeight="1">
      <c r="A2" s="104" t="str">
        <f>Cover!A2</f>
        <v>[Business Name]</v>
      </c>
    </row>
    <row r="3" s="97" customFormat="1" ht="12.75" customHeight="1">
      <c r="A3" s="104" t="s">
        <v>251</v>
      </c>
    </row>
    <row r="4" s="97" customFormat="1" ht="12.75" customHeight="1">
      <c r="A4" s="105" t="s">
        <v>88</v>
      </c>
    </row>
    <row r="8" spans="3:9" ht="46.5" customHeight="1">
      <c r="C8" s="28" t="s">
        <v>188</v>
      </c>
      <c r="D8" s="28" t="s">
        <v>198</v>
      </c>
      <c r="E8" s="28" t="s">
        <v>197</v>
      </c>
      <c r="F8" s="205" t="s">
        <v>77</v>
      </c>
      <c r="G8" s="28" t="s">
        <v>77</v>
      </c>
      <c r="I8" s="295" t="s">
        <v>292</v>
      </c>
    </row>
    <row r="9" spans="3:9" ht="11.25">
      <c r="C9" s="122" t="str">
        <f>INDEX(LU_Years,[0]!SC_Date)</f>
        <v>2007-08</v>
      </c>
      <c r="D9" s="122" t="str">
        <f>INDEX(LU_Years,[0]!SC_Date)</f>
        <v>2007-08</v>
      </c>
      <c r="E9" s="122" t="str">
        <f>INDEX(LU_Years,[0]!SC_Date)</f>
        <v>2007-08</v>
      </c>
      <c r="F9" s="206" t="str">
        <f>INDEX(LU_Years,[0]!SC_Date)</f>
        <v>2007-08</v>
      </c>
      <c r="G9" s="122" t="str">
        <f>INDEX(LU_Years,[0]!SC_Date-1)</f>
        <v>2006-07</v>
      </c>
      <c r="I9" s="296"/>
    </row>
    <row r="10" spans="3:7" ht="11.25">
      <c r="C10" s="27" t="s">
        <v>96</v>
      </c>
      <c r="D10" s="27" t="s">
        <v>96</v>
      </c>
      <c r="E10" s="27" t="s">
        <v>96</v>
      </c>
      <c r="F10" s="207" t="s">
        <v>96</v>
      </c>
      <c r="G10" s="27" t="s">
        <v>96</v>
      </c>
    </row>
    <row r="11" spans="2:6" ht="11.25">
      <c r="B11" s="7" t="s">
        <v>269</v>
      </c>
      <c r="F11" s="7"/>
    </row>
    <row r="12" spans="2:9" ht="11.25">
      <c r="B12" s="8" t="s">
        <v>117</v>
      </c>
      <c r="C12" s="107"/>
      <c r="D12" s="134"/>
      <c r="E12" s="107"/>
      <c r="F12" s="230">
        <f aca="true" t="shared" si="0" ref="F12:F18">+SUM(C12:E12)</f>
        <v>0</v>
      </c>
      <c r="G12" s="159"/>
      <c r="H12" s="53"/>
      <c r="I12" s="107"/>
    </row>
    <row r="13" spans="2:9" ht="11.25">
      <c r="B13" s="11" t="s">
        <v>118</v>
      </c>
      <c r="C13" s="112"/>
      <c r="D13" s="135"/>
      <c r="E13" s="112"/>
      <c r="F13" s="231">
        <f t="shared" si="0"/>
        <v>0</v>
      </c>
      <c r="G13" s="160"/>
      <c r="H13" s="53"/>
      <c r="I13" s="110"/>
    </row>
    <row r="14" spans="2:9" ht="11.25">
      <c r="B14" s="11" t="s">
        <v>288</v>
      </c>
      <c r="C14" s="221">
        <f>+C82</f>
        <v>0</v>
      </c>
      <c r="D14" s="222">
        <f>+D82</f>
        <v>0</v>
      </c>
      <c r="E14" s="221">
        <f>+E82</f>
        <v>0</v>
      </c>
      <c r="F14" s="231">
        <f t="shared" si="0"/>
        <v>0</v>
      </c>
      <c r="G14" s="160"/>
      <c r="H14" s="53"/>
      <c r="I14" s="274"/>
    </row>
    <row r="15" spans="2:9" ht="11.25">
      <c r="B15" s="11" t="s">
        <v>248</v>
      </c>
      <c r="C15" s="112"/>
      <c r="D15" s="135"/>
      <c r="E15" s="112"/>
      <c r="F15" s="231">
        <f t="shared" si="0"/>
        <v>0</v>
      </c>
      <c r="G15" s="160"/>
      <c r="H15" s="53"/>
      <c r="I15" s="111"/>
    </row>
    <row r="16" spans="2:9" ht="11.25">
      <c r="B16" s="11" t="s">
        <v>289</v>
      </c>
      <c r="C16" s="221">
        <f>+C57</f>
        <v>0</v>
      </c>
      <c r="D16" s="222">
        <f>+D57</f>
        <v>0</v>
      </c>
      <c r="E16" s="221">
        <f>+E57</f>
        <v>0</v>
      </c>
      <c r="F16" s="231">
        <f t="shared" si="0"/>
        <v>0</v>
      </c>
      <c r="G16" s="160"/>
      <c r="H16" s="53"/>
      <c r="I16" s="274"/>
    </row>
    <row r="17" spans="2:9" ht="11.25">
      <c r="B17" s="11" t="s">
        <v>134</v>
      </c>
      <c r="C17" s="112"/>
      <c r="D17" s="135"/>
      <c r="E17" s="112"/>
      <c r="F17" s="231">
        <f t="shared" si="0"/>
        <v>0</v>
      </c>
      <c r="G17" s="160"/>
      <c r="H17" s="53"/>
      <c r="I17" s="107"/>
    </row>
    <row r="18" spans="2:9" ht="11.25">
      <c r="B18" s="11" t="s">
        <v>92</v>
      </c>
      <c r="C18" s="110"/>
      <c r="D18" s="136"/>
      <c r="E18" s="110"/>
      <c r="F18" s="44">
        <f t="shared" si="0"/>
        <v>0</v>
      </c>
      <c r="G18" s="161"/>
      <c r="H18" s="53"/>
      <c r="I18" s="110"/>
    </row>
    <row r="19" spans="1:7" ht="11.25">
      <c r="A19" s="1"/>
      <c r="B19" s="42" t="s">
        <v>278</v>
      </c>
      <c r="C19" s="49">
        <f>+SUM(C12:C18)</f>
        <v>0</v>
      </c>
      <c r="D19" s="49">
        <f>+SUM(D12:D18)</f>
        <v>0</v>
      </c>
      <c r="E19" s="49">
        <f>+SUM(E12:E18)</f>
        <v>0</v>
      </c>
      <c r="F19" s="49">
        <f>+SUM(F12:F18)</f>
        <v>0</v>
      </c>
      <c r="G19" s="49">
        <f>+SUM(G12:G18)</f>
        <v>0</v>
      </c>
    </row>
    <row r="20" ht="11.25">
      <c r="A20" s="1"/>
    </row>
    <row r="21" spans="1:7" ht="11.25">
      <c r="A21" s="1"/>
      <c r="B21" s="43" t="s">
        <v>271</v>
      </c>
      <c r="C21" s="12"/>
      <c r="D21" s="12"/>
      <c r="E21" s="12"/>
      <c r="F21" s="12"/>
      <c r="G21" s="12"/>
    </row>
    <row r="22" spans="2:8" ht="11.25">
      <c r="B22" s="24" t="s">
        <v>272</v>
      </c>
      <c r="C22" s="20"/>
      <c r="D22" s="20"/>
      <c r="E22" s="20"/>
      <c r="F22" s="20"/>
      <c r="G22" s="271"/>
      <c r="H22" s="53"/>
    </row>
    <row r="23" spans="2:9" ht="11.25">
      <c r="B23" s="11" t="s">
        <v>90</v>
      </c>
      <c r="C23" s="107"/>
      <c r="D23" s="107"/>
      <c r="E23" s="107"/>
      <c r="F23" s="230">
        <f>+SUM(C23:E23)</f>
        <v>0</v>
      </c>
      <c r="G23" s="159"/>
      <c r="H23" s="53"/>
      <c r="I23" s="107"/>
    </row>
    <row r="24" spans="2:9" ht="11.25">
      <c r="B24" s="18" t="s">
        <v>264</v>
      </c>
      <c r="C24" s="112"/>
      <c r="D24" s="135"/>
      <c r="E24" s="112"/>
      <c r="F24" s="231">
        <f>+SUM(C24:E24)</f>
        <v>0</v>
      </c>
      <c r="G24" s="160"/>
      <c r="H24" s="53"/>
      <c r="I24" s="112"/>
    </row>
    <row r="25" spans="2:9" ht="11.25">
      <c r="B25" s="18" t="s">
        <v>119</v>
      </c>
      <c r="C25" s="112"/>
      <c r="D25" s="135"/>
      <c r="E25" s="112"/>
      <c r="F25" s="231">
        <f>+SUM(C25:E25)</f>
        <v>0</v>
      </c>
      <c r="G25" s="160"/>
      <c r="H25" s="53"/>
      <c r="I25" s="112"/>
    </row>
    <row r="26" spans="2:9" ht="11.25">
      <c r="B26" s="18" t="s">
        <v>120</v>
      </c>
      <c r="C26" s="112"/>
      <c r="D26" s="135"/>
      <c r="E26" s="112"/>
      <c r="F26" s="231">
        <f>+SUM(C26:E26)</f>
        <v>0</v>
      </c>
      <c r="G26" s="160"/>
      <c r="H26" s="53"/>
      <c r="I26" s="112"/>
    </row>
    <row r="27" spans="2:9" ht="11.25">
      <c r="B27" s="18" t="s">
        <v>4</v>
      </c>
      <c r="C27" s="110"/>
      <c r="D27" s="136"/>
      <c r="E27" s="110"/>
      <c r="F27" s="44">
        <f>+SUM(C27:E27)</f>
        <v>0</v>
      </c>
      <c r="G27" s="161"/>
      <c r="H27" s="53"/>
      <c r="I27" s="110"/>
    </row>
    <row r="28" spans="1:7" ht="11.25">
      <c r="A28" s="1"/>
      <c r="B28" s="24" t="s">
        <v>273</v>
      </c>
      <c r="C28" s="44">
        <f>+SUM(C23:C27)</f>
        <v>0</v>
      </c>
      <c r="D28" s="44">
        <f>+SUM(D23:D27)</f>
        <v>0</v>
      </c>
      <c r="E28" s="44">
        <f>+SUM(E23:E27)</f>
        <v>0</v>
      </c>
      <c r="F28" s="44">
        <f>+SUM(F23:F27)</f>
        <v>0</v>
      </c>
      <c r="G28" s="44">
        <f>+SUM(G23:G27)</f>
        <v>0</v>
      </c>
    </row>
    <row r="29" spans="1:7" ht="11.25">
      <c r="A29" s="1"/>
      <c r="B29" s="11"/>
      <c r="C29" s="12"/>
      <c r="D29" s="12"/>
      <c r="E29" s="40"/>
      <c r="F29" s="74"/>
      <c r="G29" s="13"/>
    </row>
    <row r="30" spans="2:7" ht="11.25">
      <c r="B30" s="24" t="s">
        <v>274</v>
      </c>
      <c r="C30" s="12"/>
      <c r="D30" s="12"/>
      <c r="E30" s="40"/>
      <c r="F30" s="74"/>
      <c r="G30" s="13"/>
    </row>
    <row r="31" spans="2:7" ht="11.25">
      <c r="B31" s="11" t="s">
        <v>265</v>
      </c>
      <c r="C31" s="139"/>
      <c r="D31" s="139"/>
      <c r="E31" s="266"/>
      <c r="F31" s="267"/>
      <c r="G31" s="159"/>
    </row>
    <row r="32" spans="2:7" ht="11.25">
      <c r="B32" s="11" t="s">
        <v>276</v>
      </c>
      <c r="C32" s="139"/>
      <c r="D32" s="139"/>
      <c r="E32" s="266"/>
      <c r="F32" s="268">
        <f>'Non-prescribed'!D52</f>
        <v>0</v>
      </c>
      <c r="G32" s="161"/>
    </row>
    <row r="33" spans="2:7" ht="11.25">
      <c r="B33" s="24" t="s">
        <v>273</v>
      </c>
      <c r="C33" s="269"/>
      <c r="D33" s="269"/>
      <c r="E33" s="270"/>
      <c r="F33" s="62">
        <f>SUM(F31:F32)</f>
        <v>0</v>
      </c>
      <c r="G33" s="63">
        <f>SUM(G31:G32)</f>
        <v>0</v>
      </c>
    </row>
    <row r="34" spans="2:7" ht="11.25">
      <c r="B34" s="24"/>
      <c r="C34" s="269"/>
      <c r="D34" s="269"/>
      <c r="E34" s="12"/>
      <c r="F34" s="12"/>
      <c r="G34" s="13"/>
    </row>
    <row r="35" spans="2:7" ht="11.25">
      <c r="B35" s="42" t="s">
        <v>275</v>
      </c>
      <c r="C35" s="15"/>
      <c r="D35" s="15"/>
      <c r="E35" s="15"/>
      <c r="F35" s="49">
        <f>+F33+F28</f>
        <v>0</v>
      </c>
      <c r="G35" s="49">
        <f>+G33+G28</f>
        <v>0</v>
      </c>
    </row>
    <row r="37" spans="2:7" ht="11.25">
      <c r="B37" s="47" t="s">
        <v>277</v>
      </c>
      <c r="C37" s="48"/>
      <c r="D37" s="48"/>
      <c r="E37" s="48"/>
      <c r="F37" s="86">
        <f>F19+F35</f>
        <v>0</v>
      </c>
      <c r="G37" s="50">
        <f>G19+G35</f>
        <v>0</v>
      </c>
    </row>
    <row r="38" ht="11.25">
      <c r="F38" s="133"/>
    </row>
    <row r="39" spans="3:6" ht="22.5">
      <c r="C39" s="28" t="s">
        <v>188</v>
      </c>
      <c r="D39" s="28" t="s">
        <v>198</v>
      </c>
      <c r="E39" s="28" t="s">
        <v>197</v>
      </c>
      <c r="F39" s="28" t="s">
        <v>77</v>
      </c>
    </row>
    <row r="40" spans="3:6" ht="11.25">
      <c r="C40" s="122" t="str">
        <f>INDEX(LU_Years,[0]!SC_Date)</f>
        <v>2007-08</v>
      </c>
      <c r="D40" s="122" t="str">
        <f>INDEX(LU_Years,[0]!SC_Date)</f>
        <v>2007-08</v>
      </c>
      <c r="E40" s="122" t="str">
        <f>INDEX(LU_Years,[0]!SC_Date)</f>
        <v>2007-08</v>
      </c>
      <c r="F40" s="122" t="str">
        <f>INDEX(LU_Years,[0]!SC_Date)</f>
        <v>2007-08</v>
      </c>
    </row>
    <row r="41" spans="2:6" ht="11.25">
      <c r="B41" s="45" t="s">
        <v>289</v>
      </c>
      <c r="C41" s="27" t="s">
        <v>96</v>
      </c>
      <c r="D41" s="27" t="s">
        <v>96</v>
      </c>
      <c r="E41" s="27" t="s">
        <v>96</v>
      </c>
      <c r="F41" s="27" t="s">
        <v>96</v>
      </c>
    </row>
    <row r="42" spans="2:6" ht="11.25">
      <c r="B42" s="117" t="s">
        <v>229</v>
      </c>
      <c r="C42" s="107"/>
      <c r="D42" s="107"/>
      <c r="E42" s="107"/>
      <c r="F42" s="17">
        <f>+SUM(C42:E42)</f>
        <v>0</v>
      </c>
    </row>
    <row r="43" spans="2:6" ht="11.25">
      <c r="B43" s="202" t="s">
        <v>229</v>
      </c>
      <c r="C43" s="112"/>
      <c r="D43" s="112"/>
      <c r="E43" s="112"/>
      <c r="F43" s="18">
        <f aca="true" t="shared" si="1" ref="F43:F56">+SUM(C43:E43)</f>
        <v>0</v>
      </c>
    </row>
    <row r="44" spans="2:6" ht="11.25">
      <c r="B44" s="202" t="s">
        <v>229</v>
      </c>
      <c r="C44" s="112"/>
      <c r="D44" s="112"/>
      <c r="E44" s="112"/>
      <c r="F44" s="18">
        <f t="shared" si="1"/>
        <v>0</v>
      </c>
    </row>
    <row r="45" spans="2:6" ht="11.25">
      <c r="B45" s="202" t="s">
        <v>229</v>
      </c>
      <c r="C45" s="112"/>
      <c r="D45" s="112"/>
      <c r="E45" s="112"/>
      <c r="F45" s="18">
        <f t="shared" si="1"/>
        <v>0</v>
      </c>
    </row>
    <row r="46" spans="2:6" ht="11.25">
      <c r="B46" s="202" t="s">
        <v>229</v>
      </c>
      <c r="C46" s="112"/>
      <c r="D46" s="112"/>
      <c r="E46" s="112"/>
      <c r="F46" s="18">
        <f t="shared" si="1"/>
        <v>0</v>
      </c>
    </row>
    <row r="47" spans="2:6" ht="11.25">
      <c r="B47" s="202" t="s">
        <v>229</v>
      </c>
      <c r="C47" s="112"/>
      <c r="D47" s="112"/>
      <c r="E47" s="112"/>
      <c r="F47" s="18">
        <f t="shared" si="1"/>
        <v>0</v>
      </c>
    </row>
    <row r="48" spans="2:6" ht="11.25">
      <c r="B48" s="202" t="s">
        <v>229</v>
      </c>
      <c r="C48" s="112"/>
      <c r="D48" s="112"/>
      <c r="E48" s="112"/>
      <c r="F48" s="18">
        <f t="shared" si="1"/>
        <v>0</v>
      </c>
    </row>
    <row r="49" spans="2:6" ht="11.25">
      <c r="B49" s="202" t="s">
        <v>229</v>
      </c>
      <c r="C49" s="112"/>
      <c r="D49" s="112"/>
      <c r="E49" s="112"/>
      <c r="F49" s="18">
        <f t="shared" si="1"/>
        <v>0</v>
      </c>
    </row>
    <row r="50" spans="2:6" ht="11.25">
      <c r="B50" s="202" t="s">
        <v>229</v>
      </c>
      <c r="C50" s="112"/>
      <c r="D50" s="112"/>
      <c r="E50" s="112"/>
      <c r="F50" s="18">
        <f t="shared" si="1"/>
        <v>0</v>
      </c>
    </row>
    <row r="51" spans="2:6" ht="11.25">
      <c r="B51" s="202" t="s">
        <v>229</v>
      </c>
      <c r="C51" s="112"/>
      <c r="D51" s="112"/>
      <c r="E51" s="112"/>
      <c r="F51" s="18">
        <f t="shared" si="1"/>
        <v>0</v>
      </c>
    </row>
    <row r="52" spans="2:6" ht="11.25">
      <c r="B52" s="118" t="s">
        <v>229</v>
      </c>
      <c r="C52" s="112"/>
      <c r="D52" s="112"/>
      <c r="E52" s="112"/>
      <c r="F52" s="18">
        <f t="shared" si="1"/>
        <v>0</v>
      </c>
    </row>
    <row r="53" spans="2:6" ht="11.25">
      <c r="B53" s="118" t="s">
        <v>229</v>
      </c>
      <c r="C53" s="112"/>
      <c r="D53" s="112"/>
      <c r="E53" s="112"/>
      <c r="F53" s="18">
        <f t="shared" si="1"/>
        <v>0</v>
      </c>
    </row>
    <row r="54" spans="2:6" ht="11.25">
      <c r="B54" s="118" t="s">
        <v>229</v>
      </c>
      <c r="C54" s="112"/>
      <c r="D54" s="112"/>
      <c r="E54" s="112"/>
      <c r="F54" s="18">
        <f t="shared" si="1"/>
        <v>0</v>
      </c>
    </row>
    <row r="55" spans="2:6" ht="11.25">
      <c r="B55" s="118" t="s">
        <v>229</v>
      </c>
      <c r="C55" s="109"/>
      <c r="D55" s="109"/>
      <c r="E55" s="109"/>
      <c r="F55" s="18">
        <f t="shared" si="1"/>
        <v>0</v>
      </c>
    </row>
    <row r="56" spans="2:6" ht="11.25">
      <c r="B56" s="119" t="s">
        <v>229</v>
      </c>
      <c r="C56" s="110"/>
      <c r="D56" s="110"/>
      <c r="E56" s="110"/>
      <c r="F56" s="19">
        <f t="shared" si="1"/>
        <v>0</v>
      </c>
    </row>
    <row r="57" spans="2:6" ht="12" thickBot="1">
      <c r="B57" s="7" t="s">
        <v>231</v>
      </c>
      <c r="C57" s="195">
        <f>+SUM(C42:C56)</f>
        <v>0</v>
      </c>
      <c r="D57" s="195">
        <f>+SUM(D42:D56)</f>
        <v>0</v>
      </c>
      <c r="E57" s="195">
        <f>+SUM(E42:E56)</f>
        <v>0</v>
      </c>
      <c r="F57" s="195">
        <f>+SUM(F42:F56)</f>
        <v>0</v>
      </c>
    </row>
    <row r="60" spans="3:6" ht="22.5">
      <c r="C60" s="28" t="s">
        <v>188</v>
      </c>
      <c r="D60" s="28" t="s">
        <v>198</v>
      </c>
      <c r="E60" s="28" t="s">
        <v>197</v>
      </c>
      <c r="F60" s="28" t="s">
        <v>77</v>
      </c>
    </row>
    <row r="61" spans="3:6" ht="11.25">
      <c r="C61" s="122" t="str">
        <f>INDEX(LU_Years,[0]!SC_Date)</f>
        <v>2007-08</v>
      </c>
      <c r="D61" s="122" t="str">
        <f>INDEX(LU_Years,[0]!SC_Date)</f>
        <v>2007-08</v>
      </c>
      <c r="E61" s="122" t="str">
        <f>INDEX(LU_Years,[0]!SC_Date)</f>
        <v>2007-08</v>
      </c>
      <c r="F61" s="122" t="str">
        <f>INDEX(LU_Years,[0]!SC_Date)</f>
        <v>2007-08</v>
      </c>
    </row>
    <row r="62" spans="2:6" ht="11.25">
      <c r="B62" s="45" t="s">
        <v>288</v>
      </c>
      <c r="C62" s="27" t="s">
        <v>96</v>
      </c>
      <c r="D62" s="27" t="s">
        <v>96</v>
      </c>
      <c r="E62" s="27" t="s">
        <v>96</v>
      </c>
      <c r="F62" s="27" t="s">
        <v>96</v>
      </c>
    </row>
    <row r="63" spans="2:6" ht="11.25">
      <c r="B63" s="117" t="s">
        <v>230</v>
      </c>
      <c r="C63" s="107"/>
      <c r="D63" s="107"/>
      <c r="E63" s="107"/>
      <c r="F63" s="17">
        <f>+SUM(C63:E63)</f>
        <v>0</v>
      </c>
    </row>
    <row r="64" spans="2:6" ht="11.25">
      <c r="B64" s="202" t="s">
        <v>230</v>
      </c>
      <c r="C64" s="112"/>
      <c r="D64" s="112"/>
      <c r="E64" s="112"/>
      <c r="F64" s="18">
        <f>+SUM(C64:E64)</f>
        <v>0</v>
      </c>
    </row>
    <row r="65" spans="2:6" ht="11.25">
      <c r="B65" s="202" t="s">
        <v>230</v>
      </c>
      <c r="C65" s="112"/>
      <c r="D65" s="112"/>
      <c r="E65" s="112"/>
      <c r="F65" s="18">
        <f>+SUM(C65:E65)</f>
        <v>0</v>
      </c>
    </row>
    <row r="66" spans="2:6" ht="11.25">
      <c r="B66" s="202" t="s">
        <v>230</v>
      </c>
      <c r="C66" s="112"/>
      <c r="D66" s="112"/>
      <c r="E66" s="112"/>
      <c r="F66" s="18">
        <f>+SUM(C66:E66)</f>
        <v>0</v>
      </c>
    </row>
    <row r="67" spans="2:6" ht="11.25">
      <c r="B67" s="202" t="s">
        <v>230</v>
      </c>
      <c r="C67" s="112"/>
      <c r="D67" s="112"/>
      <c r="E67" s="112"/>
      <c r="F67" s="18">
        <f aca="true" t="shared" si="2" ref="F67:F77">+SUM(C67:E67)</f>
        <v>0</v>
      </c>
    </row>
    <row r="68" spans="2:6" ht="11.25">
      <c r="B68" s="202" t="s">
        <v>230</v>
      </c>
      <c r="C68" s="112"/>
      <c r="D68" s="112"/>
      <c r="E68" s="112"/>
      <c r="F68" s="18">
        <f t="shared" si="2"/>
        <v>0</v>
      </c>
    </row>
    <row r="69" spans="2:6" ht="11.25">
      <c r="B69" s="202" t="s">
        <v>230</v>
      </c>
      <c r="C69" s="112"/>
      <c r="D69" s="112"/>
      <c r="E69" s="112"/>
      <c r="F69" s="18">
        <f t="shared" si="2"/>
        <v>0</v>
      </c>
    </row>
    <row r="70" spans="2:6" ht="11.25">
      <c r="B70" s="202" t="s">
        <v>230</v>
      </c>
      <c r="C70" s="112"/>
      <c r="D70" s="112"/>
      <c r="E70" s="112"/>
      <c r="F70" s="18">
        <f t="shared" si="2"/>
        <v>0</v>
      </c>
    </row>
    <row r="71" spans="2:6" ht="11.25">
      <c r="B71" s="202" t="s">
        <v>230</v>
      </c>
      <c r="C71" s="112"/>
      <c r="D71" s="112"/>
      <c r="E71" s="112"/>
      <c r="F71" s="18">
        <f t="shared" si="2"/>
        <v>0</v>
      </c>
    </row>
    <row r="72" spans="2:6" ht="11.25">
      <c r="B72" s="202" t="s">
        <v>230</v>
      </c>
      <c r="C72" s="112"/>
      <c r="D72" s="112"/>
      <c r="E72" s="112"/>
      <c r="F72" s="18">
        <f t="shared" si="2"/>
        <v>0</v>
      </c>
    </row>
    <row r="73" spans="2:6" ht="11.25">
      <c r="B73" s="202" t="s">
        <v>230</v>
      </c>
      <c r="C73" s="112"/>
      <c r="D73" s="112"/>
      <c r="E73" s="112"/>
      <c r="F73" s="18">
        <f t="shared" si="2"/>
        <v>0</v>
      </c>
    </row>
    <row r="74" spans="2:6" ht="11.25">
      <c r="B74" s="202" t="s">
        <v>230</v>
      </c>
      <c r="C74" s="112"/>
      <c r="D74" s="112"/>
      <c r="E74" s="112"/>
      <c r="F74" s="18">
        <f t="shared" si="2"/>
        <v>0</v>
      </c>
    </row>
    <row r="75" spans="2:6" ht="11.25">
      <c r="B75" s="202" t="s">
        <v>230</v>
      </c>
      <c r="C75" s="112"/>
      <c r="D75" s="112"/>
      <c r="E75" s="112"/>
      <c r="F75" s="18">
        <f t="shared" si="2"/>
        <v>0</v>
      </c>
    </row>
    <row r="76" spans="2:6" ht="11.25">
      <c r="B76" s="202" t="s">
        <v>230</v>
      </c>
      <c r="C76" s="112"/>
      <c r="D76" s="112"/>
      <c r="E76" s="112"/>
      <c r="F76" s="18">
        <f t="shared" si="2"/>
        <v>0</v>
      </c>
    </row>
    <row r="77" spans="2:6" ht="11.25">
      <c r="B77" s="202" t="s">
        <v>230</v>
      </c>
      <c r="C77" s="112"/>
      <c r="D77" s="112"/>
      <c r="E77" s="112"/>
      <c r="F77" s="18">
        <f t="shared" si="2"/>
        <v>0</v>
      </c>
    </row>
    <row r="78" spans="2:6" ht="11.25">
      <c r="B78" s="118" t="s">
        <v>230</v>
      </c>
      <c r="C78" s="112"/>
      <c r="D78" s="112"/>
      <c r="E78" s="112"/>
      <c r="F78" s="18">
        <f>+SUM(C78:E78)</f>
        <v>0</v>
      </c>
    </row>
    <row r="79" spans="2:6" ht="11.25">
      <c r="B79" s="118" t="s">
        <v>230</v>
      </c>
      <c r="C79" s="112"/>
      <c r="D79" s="112"/>
      <c r="E79" s="112"/>
      <c r="F79" s="18">
        <f>+SUM(C79:E79)</f>
        <v>0</v>
      </c>
    </row>
    <row r="80" spans="2:6" ht="11.25">
      <c r="B80" s="118" t="s">
        <v>230</v>
      </c>
      <c r="C80" s="109"/>
      <c r="D80" s="109"/>
      <c r="E80" s="109"/>
      <c r="F80" s="18">
        <f>+SUM(C80:E80)</f>
        <v>0</v>
      </c>
    </row>
    <row r="81" spans="2:6" ht="11.25">
      <c r="B81" s="119" t="s">
        <v>230</v>
      </c>
      <c r="C81" s="110"/>
      <c r="D81" s="110"/>
      <c r="E81" s="110"/>
      <c r="F81" s="19">
        <f>+SUM(C81:E81)</f>
        <v>0</v>
      </c>
    </row>
    <row r="82" spans="2:6" ht="12" thickBot="1">
      <c r="B82" s="7" t="s">
        <v>232</v>
      </c>
      <c r="C82" s="195">
        <f>+SUM(C63:C81)</f>
        <v>0</v>
      </c>
      <c r="D82" s="195">
        <f>+SUM(D63:D81)</f>
        <v>0</v>
      </c>
      <c r="E82" s="195">
        <f>+SUM(E63:E81)</f>
        <v>0</v>
      </c>
      <c r="F82" s="195">
        <f>+SUM(F63:F81)</f>
        <v>0</v>
      </c>
    </row>
    <row r="85" ht="11.25">
      <c r="B85" s="7" t="s">
        <v>247</v>
      </c>
    </row>
    <row r="87" spans="2:10" ht="11.25">
      <c r="B87" s="49" t="s">
        <v>257</v>
      </c>
      <c r="C87" s="177" t="s">
        <v>258</v>
      </c>
      <c r="D87" s="288" t="s">
        <v>259</v>
      </c>
      <c r="E87" s="288"/>
      <c r="F87" s="288"/>
      <c r="G87" s="254" t="s">
        <v>260</v>
      </c>
      <c r="H87" s="254"/>
      <c r="I87" s="254"/>
      <c r="J87" s="176" t="s">
        <v>261</v>
      </c>
    </row>
    <row r="88" spans="2:10" ht="11.25">
      <c r="B88" s="237"/>
      <c r="C88" s="107"/>
      <c r="D88" s="289"/>
      <c r="E88" s="290"/>
      <c r="F88" s="291"/>
      <c r="G88" s="255"/>
      <c r="H88" s="256"/>
      <c r="I88" s="257"/>
      <c r="J88" s="240"/>
    </row>
    <row r="89" spans="2:10" ht="11.25">
      <c r="B89" s="238"/>
      <c r="C89" s="112"/>
      <c r="D89" s="284"/>
      <c r="E89" s="285"/>
      <c r="F89" s="286"/>
      <c r="G89" s="258"/>
      <c r="H89" s="259"/>
      <c r="I89" s="260"/>
      <c r="J89" s="241"/>
    </row>
    <row r="90" spans="2:10" ht="11.25">
      <c r="B90" s="238"/>
      <c r="C90" s="112"/>
      <c r="D90" s="284"/>
      <c r="E90" s="285"/>
      <c r="F90" s="286"/>
      <c r="G90" s="258"/>
      <c r="H90" s="259"/>
      <c r="I90" s="260"/>
      <c r="J90" s="241"/>
    </row>
    <row r="91" spans="2:10" ht="11.25">
      <c r="B91" s="238"/>
      <c r="C91" s="112"/>
      <c r="D91" s="284"/>
      <c r="E91" s="285"/>
      <c r="F91" s="286"/>
      <c r="G91" s="258"/>
      <c r="H91" s="259"/>
      <c r="I91" s="260"/>
      <c r="J91" s="241"/>
    </row>
    <row r="92" spans="2:10" ht="11.25">
      <c r="B92" s="238"/>
      <c r="C92" s="112"/>
      <c r="D92" s="284"/>
      <c r="E92" s="285"/>
      <c r="F92" s="286"/>
      <c r="G92" s="258"/>
      <c r="H92" s="259"/>
      <c r="I92" s="260"/>
      <c r="J92" s="241"/>
    </row>
    <row r="93" spans="2:10" ht="11.25">
      <c r="B93" s="238"/>
      <c r="C93" s="112"/>
      <c r="D93" s="284"/>
      <c r="E93" s="285"/>
      <c r="F93" s="286"/>
      <c r="G93" s="258"/>
      <c r="H93" s="259"/>
      <c r="I93" s="260"/>
      <c r="J93" s="241"/>
    </row>
    <row r="94" spans="2:10" ht="11.25">
      <c r="B94" s="238"/>
      <c r="C94" s="112"/>
      <c r="D94" s="284"/>
      <c r="E94" s="285"/>
      <c r="F94" s="286"/>
      <c r="G94" s="258"/>
      <c r="H94" s="259"/>
      <c r="I94" s="260"/>
      <c r="J94" s="241"/>
    </row>
    <row r="95" spans="2:10" ht="11.25">
      <c r="B95" s="238"/>
      <c r="C95" s="112"/>
      <c r="D95" s="284"/>
      <c r="E95" s="285"/>
      <c r="F95" s="286"/>
      <c r="G95" s="258"/>
      <c r="H95" s="259"/>
      <c r="I95" s="260"/>
      <c r="J95" s="241"/>
    </row>
    <row r="96" spans="2:10" ht="11.25">
      <c r="B96" s="238"/>
      <c r="C96" s="112"/>
      <c r="D96" s="284"/>
      <c r="E96" s="285"/>
      <c r="F96" s="286"/>
      <c r="G96" s="258"/>
      <c r="H96" s="259"/>
      <c r="I96" s="260"/>
      <c r="J96" s="241"/>
    </row>
    <row r="97" spans="2:10" ht="11.25">
      <c r="B97" s="238"/>
      <c r="C97" s="112"/>
      <c r="D97" s="284"/>
      <c r="E97" s="285"/>
      <c r="F97" s="286"/>
      <c r="G97" s="258"/>
      <c r="H97" s="259"/>
      <c r="I97" s="260"/>
      <c r="J97" s="241"/>
    </row>
    <row r="98" spans="2:10" ht="11.25">
      <c r="B98" s="238"/>
      <c r="C98" s="112"/>
      <c r="D98" s="284"/>
      <c r="E98" s="285"/>
      <c r="F98" s="286"/>
      <c r="G98" s="258"/>
      <c r="H98" s="259"/>
      <c r="I98" s="260"/>
      <c r="J98" s="241"/>
    </row>
    <row r="99" spans="2:10" ht="11.25">
      <c r="B99" s="238"/>
      <c r="C99" s="112"/>
      <c r="D99" s="284"/>
      <c r="E99" s="285"/>
      <c r="F99" s="286"/>
      <c r="G99" s="258"/>
      <c r="H99" s="259"/>
      <c r="I99" s="260"/>
      <c r="J99" s="241"/>
    </row>
    <row r="100" spans="2:10" ht="11.25">
      <c r="B100" s="238"/>
      <c r="C100" s="112"/>
      <c r="D100" s="284"/>
      <c r="E100" s="285"/>
      <c r="F100" s="286"/>
      <c r="G100" s="258"/>
      <c r="H100" s="259"/>
      <c r="I100" s="260"/>
      <c r="J100" s="241"/>
    </row>
    <row r="101" spans="2:10" ht="11.25">
      <c r="B101" s="238"/>
      <c r="C101" s="112"/>
      <c r="D101" s="284"/>
      <c r="E101" s="285"/>
      <c r="F101" s="286"/>
      <c r="G101" s="258"/>
      <c r="H101" s="259"/>
      <c r="I101" s="260"/>
      <c r="J101" s="241"/>
    </row>
    <row r="102" spans="2:10" ht="11.25">
      <c r="B102" s="239"/>
      <c r="C102" s="110"/>
      <c r="D102" s="292"/>
      <c r="E102" s="293"/>
      <c r="F102" s="294"/>
      <c r="G102" s="261"/>
      <c r="H102" s="262"/>
      <c r="I102" s="263"/>
      <c r="J102" s="242"/>
    </row>
  </sheetData>
  <sheetProtection formatCells="0" formatColumns="0" formatRows="0"/>
  <mergeCells count="17">
    <mergeCell ref="D99:F99"/>
    <mergeCell ref="D100:F100"/>
    <mergeCell ref="D101:F101"/>
    <mergeCell ref="D102:F102"/>
    <mergeCell ref="D94:F94"/>
    <mergeCell ref="D87:F87"/>
    <mergeCell ref="D88:F88"/>
    <mergeCell ref="D89:F89"/>
    <mergeCell ref="D90:F90"/>
    <mergeCell ref="D95:F95"/>
    <mergeCell ref="D96:F96"/>
    <mergeCell ref="D97:F97"/>
    <mergeCell ref="D98:F98"/>
    <mergeCell ref="I8:I9"/>
    <mergeCell ref="D91:F91"/>
    <mergeCell ref="D92:F92"/>
    <mergeCell ref="D93:F93"/>
  </mergeCells>
  <hyperlinks>
    <hyperlink ref="A4" location="Cover!A1" tooltip="Go to Contents page" display="Content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Essential Services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hlawrence</dc:creator>
  <cp:keywords/>
  <dc:description/>
  <cp:lastModifiedBy>rnolan</cp:lastModifiedBy>
  <cp:lastPrinted>2009-08-20T01:52:47Z</cp:lastPrinted>
  <dcterms:created xsi:type="dcterms:W3CDTF">2005-08-18T06:54:51Z</dcterms:created>
  <dcterms:modified xsi:type="dcterms:W3CDTF">2009-08-27T06:35:38Z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