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165" windowWidth="25170" windowHeight="12360" tabRatio="875" firstSheet="7" activeTab="14"/>
  </bookViews>
  <sheets>
    <sheet name=" Instructions" sheetId="30" r:id="rId1"/>
    <sheet name="Base Summary 2015-16" sheetId="23" r:id="rId2"/>
    <sheet name="Services - Base - OPTIONAL" sheetId="28" state="hidden" r:id="rId3"/>
    <sheet name="Revenue - Base - OPTIONAL" sheetId="25" r:id="rId4"/>
    <sheet name="Expenditure - Base - OPTIONAL" sheetId="26" r:id="rId5"/>
    <sheet name="Assets - Base - OPTIONAL" sheetId="27" r:id="rId6"/>
    <sheet name="Services - NHC" sheetId="13" r:id="rId7"/>
    <sheet name="Outputs - NHC" sheetId="21" r:id="rId8"/>
    <sheet name="Revenue - NHC" sheetId="1" r:id="rId9"/>
    <sheet name="Expenditure- NHC" sheetId="8" r:id="rId10"/>
    <sheet name="Assets - NHC" sheetId="9" r:id="rId11"/>
    <sheet name="Services - WHC" sheetId="15" r:id="rId12"/>
    <sheet name="Outputs - WHC" sheetId="22" r:id="rId13"/>
    <sheet name="Revenue - WHC" sheetId="16" r:id="rId14"/>
    <sheet name="Expenditure - WHC" sheetId="17" r:id="rId15"/>
    <sheet name="Assets - WHC" sheetId="18" r:id="rId16"/>
    <sheet name="Analysis" sheetId="19" r:id="rId17"/>
    <sheet name="Calculating the higher cap" sheetId="20" r:id="rId18"/>
    <sheet name="Certification Statement" sheetId="31" r:id="rId19"/>
    <sheet name=" Instructions (Print friendly)" sheetId="33" r:id="rId20"/>
    <sheet name="Contact Information" sheetId="34" r:id="rId21"/>
  </sheets>
  <definedNames>
    <definedName name="_xlnm._FilterDatabase" localSheetId="5" hidden="1">'Assets - Base - OPTIONAL'!$S$12:$S$36</definedName>
    <definedName name="_xlnm._FilterDatabase" localSheetId="10" hidden="1">'Assets - NHC'!$S$12:$S$36</definedName>
    <definedName name="_xlnm._FilterDatabase" localSheetId="15" hidden="1">'Assets - WHC'!$S$12:$S$36</definedName>
    <definedName name="_xlnm.Print_Area" localSheetId="0">' Instructions'!$A$116:$O$231</definedName>
    <definedName name="_xlnm.Print_Area" localSheetId="19">' Instructions (Print friendly)'!$A$1:$O$578</definedName>
    <definedName name="_xlnm.Print_Area" localSheetId="16">Analysis!$O$2:$AI$39</definedName>
    <definedName name="_xlnm.Print_Area" localSheetId="5">'Assets - Base - OPTIONAL'!$A$1:$V$95</definedName>
    <definedName name="_xlnm.Print_Area" localSheetId="10">'Assets - NHC'!$A$1:$V$95</definedName>
    <definedName name="_xlnm.Print_Area" localSheetId="15">'Assets - WHC'!$A$1:$V$95</definedName>
    <definedName name="_xlnm.Print_Area" localSheetId="1">'Base Summary 2015-16'!$A$1:$Q$158</definedName>
    <definedName name="_xlnm.Print_Area" localSheetId="4">'Expenditure - Base - OPTIONAL'!$A$1:$N$154</definedName>
    <definedName name="_xlnm.Print_Area" localSheetId="14">'Expenditure - WHC'!$A$1:$N$154</definedName>
    <definedName name="_xlnm.Print_Area" localSheetId="9">'Expenditure- NHC'!$A$1:$N$154</definedName>
    <definedName name="_xlnm.Print_Area" localSheetId="7">'Outputs - NHC'!$A$1:$J$1412</definedName>
    <definedName name="_xlnm.Print_Area" localSheetId="12">'Outputs - WHC'!$A$1:$K$1411</definedName>
    <definedName name="_xlnm.Print_Area" localSheetId="3">'Revenue - Base - OPTIONAL'!$A$1:$U$155</definedName>
    <definedName name="_xlnm.Print_Area" localSheetId="13">'Revenue - WHC'!$A$2:$U$155</definedName>
    <definedName name="_xlnm.Print_Area" localSheetId="2">'Services - Base - OPTIONAL'!$A$1:$K$152</definedName>
    <definedName name="_xlnm.Print_Area" localSheetId="6">'Services - NHC'!$A$1:$J$151</definedName>
    <definedName name="_xlnm.Print_Area" localSheetId="11">'Services - WHC'!$A$1:$K$152</definedName>
    <definedName name="_xlnm.Print_Titles" localSheetId="19">' Instructions (Print friendly)'!$1:$5</definedName>
  </definedNames>
  <calcPr calcId="145621"/>
</workbook>
</file>

<file path=xl/calcChain.xml><?xml version="1.0" encoding="utf-8"?>
<calcChain xmlns="http://schemas.openxmlformats.org/spreadsheetml/2006/main">
  <c r="R152" i="16" l="1"/>
  <c r="R152" i="1"/>
  <c r="R152" i="25"/>
  <c r="K151" i="8"/>
  <c r="K151" i="26"/>
  <c r="E10" i="20" l="1"/>
  <c r="O83" i="9"/>
  <c r="N92" i="9"/>
  <c r="T22" i="18"/>
  <c r="T26" i="18" s="1"/>
  <c r="T22" i="9"/>
  <c r="T46" i="18"/>
  <c r="T41" i="18"/>
  <c r="T36" i="18"/>
  <c r="T31" i="18"/>
  <c r="N22" i="18"/>
  <c r="R22" i="18" s="1"/>
  <c r="T21" i="18"/>
  <c r="R17" i="18"/>
  <c r="T16" i="18"/>
  <c r="R12" i="18"/>
  <c r="N22" i="9"/>
  <c r="I48" i="8"/>
  <c r="I47" i="8"/>
  <c r="I46" i="8"/>
  <c r="H45" i="8"/>
  <c r="H43" i="8"/>
  <c r="I33" i="8"/>
  <c r="H33" i="8"/>
  <c r="I31" i="8"/>
  <c r="H31" i="8"/>
  <c r="I30" i="8"/>
  <c r="I29" i="8"/>
  <c r="I27" i="8"/>
  <c r="H27" i="8"/>
  <c r="I26" i="8"/>
  <c r="H25" i="8"/>
  <c r="I21" i="8"/>
  <c r="I20" i="8"/>
  <c r="K20" i="8"/>
  <c r="I18" i="8"/>
  <c r="I11" i="8"/>
  <c r="Q19" i="1"/>
  <c r="I48" i="26" l="1"/>
  <c r="I47" i="26"/>
  <c r="I46" i="26"/>
  <c r="I45" i="26"/>
  <c r="I43" i="26"/>
  <c r="I42" i="26"/>
  <c r="I39" i="26"/>
  <c r="I36" i="26"/>
  <c r="I33" i="26"/>
  <c r="H33" i="26"/>
  <c r="I31" i="26"/>
  <c r="I30" i="26"/>
  <c r="I29" i="26"/>
  <c r="I27" i="26"/>
  <c r="H27" i="26"/>
  <c r="I26" i="26"/>
  <c r="I25" i="26"/>
  <c r="H25" i="26"/>
  <c r="H24" i="26"/>
  <c r="Q21" i="25"/>
  <c r="K20" i="26"/>
  <c r="I20" i="26"/>
  <c r="I18" i="26"/>
  <c r="H11" i="26"/>
  <c r="B3" i="16" l="1"/>
  <c r="B3" i="1"/>
  <c r="B3" i="25"/>
  <c r="F173" i="17" l="1"/>
  <c r="F173" i="8"/>
  <c r="F174" i="16"/>
  <c r="F174" i="1"/>
  <c r="N15" i="23" l="1"/>
  <c r="H153" i="23"/>
  <c r="I153" i="23"/>
  <c r="J153" i="23"/>
  <c r="F173" i="26"/>
  <c r="R153" i="25"/>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51" i="25"/>
  <c r="F150" i="25"/>
  <c r="F149" i="25"/>
  <c r="F148" i="25"/>
  <c r="F147" i="25"/>
  <c r="F146" i="25"/>
  <c r="F145" i="25"/>
  <c r="F144" i="25"/>
  <c r="F143" i="25"/>
  <c r="F142"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110" i="25"/>
  <c r="F109" i="25"/>
  <c r="F108" i="25"/>
  <c r="F107" i="25"/>
  <c r="F106"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E151" i="25"/>
  <c r="E150" i="25"/>
  <c r="E149" i="25"/>
  <c r="E148" i="25"/>
  <c r="I336" i="27" s="1"/>
  <c r="E147" i="25"/>
  <c r="E146" i="25"/>
  <c r="E145" i="25"/>
  <c r="E144" i="25"/>
  <c r="I332" i="27" s="1"/>
  <c r="E143" i="25"/>
  <c r="E142" i="25"/>
  <c r="E141" i="25"/>
  <c r="E140" i="25"/>
  <c r="I328" i="27" s="1"/>
  <c r="E139" i="25"/>
  <c r="E138" i="25"/>
  <c r="E137" i="25"/>
  <c r="E136" i="25"/>
  <c r="I324" i="27" s="1"/>
  <c r="E135" i="25"/>
  <c r="E134" i="25"/>
  <c r="E133" i="25"/>
  <c r="E132" i="25"/>
  <c r="I320" i="27" s="1"/>
  <c r="E131" i="25"/>
  <c r="E130" i="25"/>
  <c r="E129" i="25"/>
  <c r="E128" i="25"/>
  <c r="I316" i="27" s="1"/>
  <c r="E127" i="25"/>
  <c r="E126" i="25"/>
  <c r="E125" i="25"/>
  <c r="E124" i="25"/>
  <c r="I312" i="27" s="1"/>
  <c r="E123" i="25"/>
  <c r="E122" i="25"/>
  <c r="E121" i="25"/>
  <c r="E120" i="25"/>
  <c r="I308" i="27" s="1"/>
  <c r="E119" i="25"/>
  <c r="E118" i="25"/>
  <c r="E117" i="25"/>
  <c r="E116" i="25"/>
  <c r="I304" i="27" s="1"/>
  <c r="E115" i="25"/>
  <c r="E114" i="25"/>
  <c r="E113" i="25"/>
  <c r="E112" i="25"/>
  <c r="I300" i="27" s="1"/>
  <c r="E111" i="25"/>
  <c r="E110" i="25"/>
  <c r="E109" i="25"/>
  <c r="E108" i="25"/>
  <c r="I296" i="27" s="1"/>
  <c r="E107" i="25"/>
  <c r="E106" i="25"/>
  <c r="E105" i="25"/>
  <c r="E104" i="25"/>
  <c r="I292" i="27" s="1"/>
  <c r="E103" i="25"/>
  <c r="E102" i="25"/>
  <c r="E101" i="25"/>
  <c r="E100" i="25"/>
  <c r="I288" i="27" s="1"/>
  <c r="E99" i="25"/>
  <c r="E98" i="25"/>
  <c r="E97" i="25"/>
  <c r="E96" i="25"/>
  <c r="I284" i="27" s="1"/>
  <c r="E95" i="25"/>
  <c r="E94" i="25"/>
  <c r="E93" i="25"/>
  <c r="E92" i="25"/>
  <c r="I280" i="27" s="1"/>
  <c r="E91" i="25"/>
  <c r="E90" i="25"/>
  <c r="E89" i="25"/>
  <c r="E88" i="25"/>
  <c r="I276" i="27" s="1"/>
  <c r="E87" i="25"/>
  <c r="E86" i="25"/>
  <c r="E85" i="25"/>
  <c r="E84" i="25"/>
  <c r="I272" i="27" s="1"/>
  <c r="E83" i="25"/>
  <c r="E82" i="25"/>
  <c r="E81" i="25"/>
  <c r="E80" i="25"/>
  <c r="I268" i="27" s="1"/>
  <c r="E79" i="25"/>
  <c r="E78" i="25"/>
  <c r="E77" i="25"/>
  <c r="E76" i="25"/>
  <c r="I264" i="27" s="1"/>
  <c r="E75" i="25"/>
  <c r="E74" i="25"/>
  <c r="E73" i="25"/>
  <c r="E72" i="25"/>
  <c r="I260" i="27" s="1"/>
  <c r="E71" i="25"/>
  <c r="E70" i="25"/>
  <c r="E69" i="25"/>
  <c r="E68" i="25"/>
  <c r="I256" i="27" s="1"/>
  <c r="E67" i="25"/>
  <c r="E66" i="25"/>
  <c r="E65" i="25"/>
  <c r="E64" i="25"/>
  <c r="I252" i="27" s="1"/>
  <c r="E63" i="25"/>
  <c r="E62" i="25"/>
  <c r="E61" i="25"/>
  <c r="E60" i="25"/>
  <c r="I248" i="27" s="1"/>
  <c r="E59" i="25"/>
  <c r="E58" i="25"/>
  <c r="E57" i="25"/>
  <c r="E56" i="25"/>
  <c r="I244" i="27" s="1"/>
  <c r="E55" i="25"/>
  <c r="E54" i="25"/>
  <c r="E53" i="25"/>
  <c r="E52" i="25"/>
  <c r="I240" i="27" s="1"/>
  <c r="E51" i="25"/>
  <c r="E50" i="25"/>
  <c r="E49" i="25"/>
  <c r="E48" i="25"/>
  <c r="I236" i="27" s="1"/>
  <c r="E47" i="25"/>
  <c r="I235" i="27" s="1"/>
  <c r="E46" i="25"/>
  <c r="E45" i="25"/>
  <c r="I233" i="27" s="1"/>
  <c r="E44" i="25"/>
  <c r="I232" i="27" s="1"/>
  <c r="E43" i="25"/>
  <c r="E42" i="25"/>
  <c r="E41" i="25"/>
  <c r="E40" i="25"/>
  <c r="I228" i="27" s="1"/>
  <c r="E39" i="25"/>
  <c r="I227" i="27" s="1"/>
  <c r="E38" i="25"/>
  <c r="E37" i="25"/>
  <c r="I225" i="27" s="1"/>
  <c r="E36" i="25"/>
  <c r="I224" i="27" s="1"/>
  <c r="E35" i="25"/>
  <c r="E34" i="25"/>
  <c r="E33" i="25"/>
  <c r="E32" i="25"/>
  <c r="I220" i="27" s="1"/>
  <c r="E31" i="25"/>
  <c r="I219" i="27" s="1"/>
  <c r="E30" i="25"/>
  <c r="E29" i="25"/>
  <c r="I217" i="27" s="1"/>
  <c r="E28" i="25"/>
  <c r="I216" i="27" s="1"/>
  <c r="E27" i="25"/>
  <c r="E26" i="25"/>
  <c r="E25" i="25"/>
  <c r="E24" i="25"/>
  <c r="I212" i="27" s="1"/>
  <c r="E23" i="25"/>
  <c r="I211" i="27" s="1"/>
  <c r="E22" i="25"/>
  <c r="E21" i="25"/>
  <c r="I209" i="27" s="1"/>
  <c r="E20" i="25"/>
  <c r="I208" i="27" s="1"/>
  <c r="E19" i="25"/>
  <c r="E18" i="25"/>
  <c r="E17" i="25"/>
  <c r="E16" i="25"/>
  <c r="I204" i="27" s="1"/>
  <c r="E15" i="25"/>
  <c r="I203" i="27" s="1"/>
  <c r="E14" i="25"/>
  <c r="E13" i="25"/>
  <c r="I201" i="27" s="1"/>
  <c r="E12" i="25"/>
  <c r="I200" i="27" s="1"/>
  <c r="E150" i="26"/>
  <c r="E149" i="26"/>
  <c r="E148" i="26"/>
  <c r="E147" i="26"/>
  <c r="E146" i="26"/>
  <c r="E145" i="26"/>
  <c r="E144" i="26"/>
  <c r="E143" i="26"/>
  <c r="E142" i="26"/>
  <c r="E141" i="26"/>
  <c r="E140" i="26"/>
  <c r="E139" i="26"/>
  <c r="E138" i="26"/>
  <c r="E137" i="26"/>
  <c r="E136" i="26"/>
  <c r="E135" i="26"/>
  <c r="E134" i="26"/>
  <c r="E133" i="26"/>
  <c r="E132" i="26"/>
  <c r="E131" i="26"/>
  <c r="E130" i="26"/>
  <c r="E129" i="26"/>
  <c r="E128" i="26"/>
  <c r="E127" i="26"/>
  <c r="E126" i="26"/>
  <c r="E125" i="26"/>
  <c r="E124" i="26"/>
  <c r="E123" i="26"/>
  <c r="E122" i="26"/>
  <c r="E121" i="26"/>
  <c r="E120" i="26"/>
  <c r="E119" i="26"/>
  <c r="E118" i="26"/>
  <c r="E117"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B3" i="23"/>
  <c r="B3" i="26"/>
  <c r="B3" i="28"/>
  <c r="E83" i="20"/>
  <c r="E84" i="20"/>
  <c r="E85" i="20"/>
  <c r="E86" i="20"/>
  <c r="E87" i="20"/>
  <c r="E88" i="20"/>
  <c r="E89" i="20"/>
  <c r="E90" i="20"/>
  <c r="E91" i="20"/>
  <c r="E92" i="20"/>
  <c r="E93" i="20"/>
  <c r="E94" i="20"/>
  <c r="E95" i="20"/>
  <c r="E96" i="20"/>
  <c r="E97" i="20"/>
  <c r="D84" i="20"/>
  <c r="D85" i="20"/>
  <c r="D86" i="20"/>
  <c r="D87" i="20"/>
  <c r="D88" i="20"/>
  <c r="D89" i="20"/>
  <c r="D90" i="20"/>
  <c r="D91" i="20"/>
  <c r="D92" i="20"/>
  <c r="D93" i="20"/>
  <c r="D94" i="20"/>
  <c r="D95" i="20"/>
  <c r="D96" i="20"/>
  <c r="D97" i="20"/>
  <c r="D83" i="20"/>
  <c r="E100" i="20"/>
  <c r="F127" i="20"/>
  <c r="F139" i="20"/>
  <c r="F121" i="20"/>
  <c r="F109" i="20"/>
  <c r="E18" i="20"/>
  <c r="D45" i="20"/>
  <c r="D62" i="20" s="1"/>
  <c r="D46" i="20"/>
  <c r="D63" i="20" s="1"/>
  <c r="D47" i="20"/>
  <c r="D64" i="20" s="1"/>
  <c r="D48" i="20"/>
  <c r="D65" i="20" s="1"/>
  <c r="D49" i="20"/>
  <c r="D66" i="20" s="1"/>
  <c r="D50" i="20"/>
  <c r="D67" i="20" s="1"/>
  <c r="D51" i="20"/>
  <c r="D68" i="20" s="1"/>
  <c r="D52" i="20"/>
  <c r="D69" i="20" s="1"/>
  <c r="D53" i="20"/>
  <c r="D70" i="20" s="1"/>
  <c r="D54" i="20"/>
  <c r="D71" i="20" s="1"/>
  <c r="D55" i="20"/>
  <c r="D72" i="20"/>
  <c r="D56" i="20"/>
  <c r="D73" i="20"/>
  <c r="D57" i="20"/>
  <c r="D74" i="20"/>
  <c r="D58" i="20"/>
  <c r="D75" i="20" s="1"/>
  <c r="D44" i="20"/>
  <c r="D61" i="20" s="1"/>
  <c r="E12" i="1"/>
  <c r="H150" i="28"/>
  <c r="D11" i="28"/>
  <c r="D12" i="28"/>
  <c r="D13" i="28" s="1"/>
  <c r="D14" i="28" s="1"/>
  <c r="D15" i="28" s="1"/>
  <c r="D16" i="28" s="1"/>
  <c r="D17" i="28" s="1"/>
  <c r="D18" i="28" s="1"/>
  <c r="D19" i="28" s="1"/>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D43" i="28" s="1"/>
  <c r="D44" i="28" s="1"/>
  <c r="D45" i="28" s="1"/>
  <c r="D46" i="28" s="1"/>
  <c r="D47" i="28" s="1"/>
  <c r="D48" i="28" s="1"/>
  <c r="D49" i="28" s="1"/>
  <c r="D50" i="28" s="1"/>
  <c r="D51" i="28" s="1"/>
  <c r="D52" i="28" s="1"/>
  <c r="D53" i="28" s="1"/>
  <c r="D54" i="28" s="1"/>
  <c r="D55" i="28" s="1"/>
  <c r="D56" i="28" s="1"/>
  <c r="D57" i="28" s="1"/>
  <c r="D58" i="28" s="1"/>
  <c r="D59" i="28" s="1"/>
  <c r="D60" i="28" s="1"/>
  <c r="D61" i="28" s="1"/>
  <c r="D62" i="28" s="1"/>
  <c r="D63" i="28" s="1"/>
  <c r="D64" i="28" s="1"/>
  <c r="D65" i="28" s="1"/>
  <c r="D66" i="28" s="1"/>
  <c r="D67" i="28" s="1"/>
  <c r="D68" i="28" s="1"/>
  <c r="D69" i="28" s="1"/>
  <c r="D70" i="28" s="1"/>
  <c r="D71" i="28" s="1"/>
  <c r="D72" i="28" s="1"/>
  <c r="D73" i="28" s="1"/>
  <c r="D74" i="28" s="1"/>
  <c r="D75" i="28" s="1"/>
  <c r="D76" i="28" s="1"/>
  <c r="D77" i="28" s="1"/>
  <c r="D78" i="28" s="1"/>
  <c r="D79" i="28" s="1"/>
  <c r="D80" i="28" s="1"/>
  <c r="D81" i="28" s="1"/>
  <c r="D82" i="28" s="1"/>
  <c r="D83" i="28" s="1"/>
  <c r="D84" i="28" s="1"/>
  <c r="D85" i="28" s="1"/>
  <c r="D86" i="28" s="1"/>
  <c r="D87" i="28" s="1"/>
  <c r="D88" i="28" s="1"/>
  <c r="D89" i="28" s="1"/>
  <c r="D90" i="28" s="1"/>
  <c r="D91" i="28" s="1"/>
  <c r="D92" i="28" s="1"/>
  <c r="D93" i="28" s="1"/>
  <c r="D94" i="28" s="1"/>
  <c r="D95" i="28" s="1"/>
  <c r="D96" i="28" s="1"/>
  <c r="D97" i="28" s="1"/>
  <c r="D98" i="28" s="1"/>
  <c r="D99" i="28" s="1"/>
  <c r="D100" i="28" s="1"/>
  <c r="D101" i="28" s="1"/>
  <c r="D102" i="28" s="1"/>
  <c r="D103" i="28" s="1"/>
  <c r="D104" i="28" s="1"/>
  <c r="D105" i="28" s="1"/>
  <c r="D106" i="28" s="1"/>
  <c r="D107" i="28" s="1"/>
  <c r="D108" i="28" s="1"/>
  <c r="D109" i="28" s="1"/>
  <c r="D110" i="28" s="1"/>
  <c r="D111" i="28" s="1"/>
  <c r="D112" i="28" s="1"/>
  <c r="D113" i="28" s="1"/>
  <c r="D114" i="28" s="1"/>
  <c r="D115" i="28" s="1"/>
  <c r="D116" i="28" s="1"/>
  <c r="D117" i="28" s="1"/>
  <c r="D118" i="28" s="1"/>
  <c r="D119" i="28" s="1"/>
  <c r="D120" i="28" s="1"/>
  <c r="D121" i="28" s="1"/>
  <c r="D122" i="28" s="1"/>
  <c r="D123" i="28" s="1"/>
  <c r="D124" i="28" s="1"/>
  <c r="D125" i="28" s="1"/>
  <c r="D126" i="28" s="1"/>
  <c r="D127" i="28" s="1"/>
  <c r="D128" i="28" s="1"/>
  <c r="D129" i="28" s="1"/>
  <c r="D130" i="28" s="1"/>
  <c r="D131" i="28" s="1"/>
  <c r="D132" i="28" s="1"/>
  <c r="D133" i="28" s="1"/>
  <c r="D134" i="28" s="1"/>
  <c r="D135" i="28" s="1"/>
  <c r="D136" i="28" s="1"/>
  <c r="D137" i="28" s="1"/>
  <c r="D138" i="28" s="1"/>
  <c r="D139" i="28" s="1"/>
  <c r="D140" i="28" s="1"/>
  <c r="D141" i="28" s="1"/>
  <c r="D142" i="28" s="1"/>
  <c r="D143" i="28" s="1"/>
  <c r="D144" i="28" s="1"/>
  <c r="D145" i="28" s="1"/>
  <c r="D146" i="28" s="1"/>
  <c r="D147" i="28" s="1"/>
  <c r="D148" i="28" s="1"/>
  <c r="D149" i="28" s="1"/>
  <c r="B3" i="19"/>
  <c r="D12" i="23"/>
  <c r="D13" i="23"/>
  <c r="D14" i="23" s="1"/>
  <c r="D15" i="23" s="1"/>
  <c r="D16" i="23" s="1"/>
  <c r="D17" i="23" s="1"/>
  <c r="D18" i="23" s="1"/>
  <c r="D19" i="23" s="1"/>
  <c r="D20" i="23" s="1"/>
  <c r="D21" i="23" s="1"/>
  <c r="D22" i="23" s="1"/>
  <c r="D23" i="23" s="1"/>
  <c r="D24" i="23" s="1"/>
  <c r="D25" i="23" s="1"/>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89" i="23" s="1"/>
  <c r="D90" i="23" s="1"/>
  <c r="D91" i="23" s="1"/>
  <c r="D92" i="23" s="1"/>
  <c r="D93" i="23" s="1"/>
  <c r="D94" i="23" s="1"/>
  <c r="D95" i="23" s="1"/>
  <c r="D96" i="23" s="1"/>
  <c r="D97" i="23" s="1"/>
  <c r="D98" i="23" s="1"/>
  <c r="D99" i="23" s="1"/>
  <c r="D100" i="23" s="1"/>
  <c r="D101" i="23" s="1"/>
  <c r="D102" i="23" s="1"/>
  <c r="D103" i="23" s="1"/>
  <c r="D104" i="23" s="1"/>
  <c r="D105" i="23" s="1"/>
  <c r="D106" i="23" s="1"/>
  <c r="D107" i="23" s="1"/>
  <c r="D108" i="23" s="1"/>
  <c r="D109" i="23" s="1"/>
  <c r="D110" i="23" s="1"/>
  <c r="D111" i="23" s="1"/>
  <c r="D112" i="23" s="1"/>
  <c r="D113" i="23" s="1"/>
  <c r="D114" i="23" s="1"/>
  <c r="D115" i="23" s="1"/>
  <c r="D116" i="23" s="1"/>
  <c r="D117" i="23" s="1"/>
  <c r="D118" i="23" s="1"/>
  <c r="D119" i="23" s="1"/>
  <c r="D120" i="23" s="1"/>
  <c r="D121" i="23" s="1"/>
  <c r="D122" i="23" s="1"/>
  <c r="D123" i="23" s="1"/>
  <c r="D124" i="23" s="1"/>
  <c r="D125" i="23" s="1"/>
  <c r="D126" i="23" s="1"/>
  <c r="D127" i="23" s="1"/>
  <c r="D128" i="23" s="1"/>
  <c r="D129" i="23" s="1"/>
  <c r="D130" i="23" s="1"/>
  <c r="D131" i="23" s="1"/>
  <c r="D132" i="23" s="1"/>
  <c r="D133" i="23" s="1"/>
  <c r="D134" i="23" s="1"/>
  <c r="D135" i="23" s="1"/>
  <c r="D136" i="23" s="1"/>
  <c r="D137" i="23" s="1"/>
  <c r="D138" i="23" s="1"/>
  <c r="D139" i="23" s="1"/>
  <c r="D140" i="23" s="1"/>
  <c r="D141" i="23" s="1"/>
  <c r="D142" i="23" s="1"/>
  <c r="D143" i="23" s="1"/>
  <c r="D144" i="23" s="1"/>
  <c r="D145" i="23" s="1"/>
  <c r="D146" i="23" s="1"/>
  <c r="D147" i="23" s="1"/>
  <c r="D148" i="23" s="1"/>
  <c r="D149" i="23" s="1"/>
  <c r="D150" i="23" s="1"/>
  <c r="E31" i="19"/>
  <c r="F31" i="19"/>
  <c r="S32" i="1"/>
  <c r="G31" i="19" s="1"/>
  <c r="S32" i="16"/>
  <c r="H31" i="19" s="1"/>
  <c r="L31" i="8"/>
  <c r="I31" i="19" s="1"/>
  <c r="J31" i="19"/>
  <c r="E32" i="19"/>
  <c r="F32" i="19"/>
  <c r="S33" i="1"/>
  <c r="G32" i="19" s="1"/>
  <c r="S33" i="16"/>
  <c r="H32" i="19" s="1"/>
  <c r="K32" i="19" s="1"/>
  <c r="L32" i="8"/>
  <c r="I32" i="19" s="1"/>
  <c r="J32" i="19"/>
  <c r="L32" i="19" s="1"/>
  <c r="E33" i="19"/>
  <c r="F33" i="19"/>
  <c r="S34" i="1"/>
  <c r="G33" i="19" s="1"/>
  <c r="S34" i="16"/>
  <c r="H33" i="19" s="1"/>
  <c r="L33" i="8"/>
  <c r="I33" i="19" s="1"/>
  <c r="J33" i="19"/>
  <c r="E34" i="19"/>
  <c r="F34" i="19"/>
  <c r="S35" i="1"/>
  <c r="G34" i="19"/>
  <c r="S35" i="16"/>
  <c r="H34" i="19" s="1"/>
  <c r="L34" i="8"/>
  <c r="I34" i="19" s="1"/>
  <c r="J34" i="19"/>
  <c r="E35" i="19"/>
  <c r="F35" i="19"/>
  <c r="S36" i="1"/>
  <c r="G35" i="19" s="1"/>
  <c r="S36" i="16"/>
  <c r="H35" i="19" s="1"/>
  <c r="L35" i="8"/>
  <c r="I35" i="19" s="1"/>
  <c r="J35" i="19"/>
  <c r="E36" i="19"/>
  <c r="F36" i="19"/>
  <c r="S37" i="1"/>
  <c r="G36" i="19" s="1"/>
  <c r="S37" i="16"/>
  <c r="H36" i="19" s="1"/>
  <c r="L36" i="8"/>
  <c r="I36" i="19" s="1"/>
  <c r="J36" i="19"/>
  <c r="E37" i="19"/>
  <c r="F37" i="19"/>
  <c r="S38" i="1"/>
  <c r="G37" i="19" s="1"/>
  <c r="S38" i="16"/>
  <c r="H37" i="19" s="1"/>
  <c r="K37" i="19" s="1"/>
  <c r="L37" i="8"/>
  <c r="I37" i="19" s="1"/>
  <c r="J37" i="19"/>
  <c r="E38" i="19"/>
  <c r="F38" i="19"/>
  <c r="S39" i="1"/>
  <c r="G38" i="19"/>
  <c r="S39" i="16"/>
  <c r="H38" i="19" s="1"/>
  <c r="L38" i="8"/>
  <c r="I38" i="19" s="1"/>
  <c r="J38" i="19"/>
  <c r="E39" i="19"/>
  <c r="F39" i="19"/>
  <c r="S40" i="1"/>
  <c r="G39" i="19" s="1"/>
  <c r="S40" i="16"/>
  <c r="H39" i="19" s="1"/>
  <c r="L39" i="8"/>
  <c r="I39" i="19" s="1"/>
  <c r="J39" i="19"/>
  <c r="E40" i="19"/>
  <c r="F40" i="19"/>
  <c r="S41" i="1"/>
  <c r="G40" i="19" s="1"/>
  <c r="S41" i="16"/>
  <c r="H40" i="19" s="1"/>
  <c r="K40" i="19" s="1"/>
  <c r="L40" i="8"/>
  <c r="I40" i="19" s="1"/>
  <c r="J40" i="19"/>
  <c r="E41" i="19"/>
  <c r="F41" i="19"/>
  <c r="S42" i="1"/>
  <c r="G41" i="19" s="1"/>
  <c r="S42" i="16"/>
  <c r="H41" i="19" s="1"/>
  <c r="L41" i="8"/>
  <c r="I41" i="19"/>
  <c r="J41" i="19"/>
  <c r="E42" i="19"/>
  <c r="F42" i="19"/>
  <c r="S43" i="1"/>
  <c r="G42" i="19" s="1"/>
  <c r="S43" i="16"/>
  <c r="H42" i="19" s="1"/>
  <c r="L42" i="8"/>
  <c r="I42" i="19" s="1"/>
  <c r="J42" i="19"/>
  <c r="E43" i="19"/>
  <c r="F43" i="19"/>
  <c r="S44" i="1"/>
  <c r="G43" i="19" s="1"/>
  <c r="S44" i="16"/>
  <c r="H43" i="19" s="1"/>
  <c r="L43" i="8"/>
  <c r="I43" i="19" s="1"/>
  <c r="J43" i="19"/>
  <c r="E44" i="19"/>
  <c r="F44" i="19"/>
  <c r="S45" i="1"/>
  <c r="G44" i="19" s="1"/>
  <c r="S45" i="16"/>
  <c r="H44" i="19" s="1"/>
  <c r="L44" i="8"/>
  <c r="I44" i="19" s="1"/>
  <c r="J44" i="19"/>
  <c r="E45" i="19"/>
  <c r="F45" i="19"/>
  <c r="S46" i="1"/>
  <c r="G45" i="19" s="1"/>
  <c r="S46" i="16"/>
  <c r="H45" i="19" s="1"/>
  <c r="L45" i="8"/>
  <c r="I45" i="19" s="1"/>
  <c r="J45" i="19"/>
  <c r="E46" i="19"/>
  <c r="F46" i="19"/>
  <c r="S47" i="1"/>
  <c r="G46" i="19" s="1"/>
  <c r="S47" i="16"/>
  <c r="H46" i="19" s="1"/>
  <c r="L46" i="8"/>
  <c r="I46" i="19" s="1"/>
  <c r="J46" i="19"/>
  <c r="E47" i="19"/>
  <c r="F47" i="19"/>
  <c r="S48" i="1"/>
  <c r="G47" i="19" s="1"/>
  <c r="S48" i="16"/>
  <c r="H47" i="19" s="1"/>
  <c r="L47" i="8"/>
  <c r="I47" i="19" s="1"/>
  <c r="J47" i="19"/>
  <c r="E48" i="19"/>
  <c r="F48" i="19"/>
  <c r="S49" i="1"/>
  <c r="G48" i="19" s="1"/>
  <c r="S49" i="16"/>
  <c r="H48" i="19" s="1"/>
  <c r="L48" i="8"/>
  <c r="I48" i="19" s="1"/>
  <c r="J48" i="19"/>
  <c r="E49" i="19"/>
  <c r="F49" i="19"/>
  <c r="S50" i="1"/>
  <c r="G49" i="19" s="1"/>
  <c r="S50" i="16"/>
  <c r="H49" i="19" s="1"/>
  <c r="L49" i="8"/>
  <c r="I49" i="19" s="1"/>
  <c r="J49" i="19"/>
  <c r="E50" i="19"/>
  <c r="F50" i="19"/>
  <c r="S51" i="1"/>
  <c r="G50" i="19" s="1"/>
  <c r="S51" i="16"/>
  <c r="H50" i="19" s="1"/>
  <c r="L50" i="8"/>
  <c r="I50" i="19" s="1"/>
  <c r="L50" i="17"/>
  <c r="J50" i="19" s="1"/>
  <c r="E51" i="19"/>
  <c r="F51" i="19"/>
  <c r="S52" i="1"/>
  <c r="G51" i="19" s="1"/>
  <c r="K51" i="19" s="1"/>
  <c r="S52" i="16"/>
  <c r="H51" i="19"/>
  <c r="L51" i="8"/>
  <c r="I51" i="19"/>
  <c r="L51" i="17"/>
  <c r="J51" i="19"/>
  <c r="E52" i="19"/>
  <c r="F52" i="19"/>
  <c r="S53" i="1"/>
  <c r="G52" i="19"/>
  <c r="S53" i="16"/>
  <c r="H52" i="19"/>
  <c r="L52" i="8"/>
  <c r="I52" i="19" s="1"/>
  <c r="L52" i="17"/>
  <c r="J52" i="19" s="1"/>
  <c r="L52" i="19" s="1"/>
  <c r="E53" i="19"/>
  <c r="F53" i="19"/>
  <c r="S54" i="1"/>
  <c r="G53" i="19" s="1"/>
  <c r="S54" i="16"/>
  <c r="H53" i="19" s="1"/>
  <c r="L53" i="8"/>
  <c r="I53" i="19" s="1"/>
  <c r="L53" i="17"/>
  <c r="J53" i="19"/>
  <c r="E54" i="19"/>
  <c r="F54" i="19"/>
  <c r="S55" i="1"/>
  <c r="G54" i="19" s="1"/>
  <c r="S55" i="16"/>
  <c r="H54" i="19" s="1"/>
  <c r="L54" i="8"/>
  <c r="I54" i="19" s="1"/>
  <c r="L54" i="19" s="1"/>
  <c r="L54" i="17"/>
  <c r="J54" i="19" s="1"/>
  <c r="E55" i="19"/>
  <c r="F55" i="19"/>
  <c r="S56" i="1"/>
  <c r="G55" i="19" s="1"/>
  <c r="S56" i="16"/>
  <c r="H55" i="19" s="1"/>
  <c r="L55" i="8"/>
  <c r="I55" i="19" s="1"/>
  <c r="L55" i="17"/>
  <c r="J55" i="19" s="1"/>
  <c r="E56" i="19"/>
  <c r="F56" i="19"/>
  <c r="S57" i="1"/>
  <c r="G56" i="19" s="1"/>
  <c r="K56" i="19" s="1"/>
  <c r="S57" i="16"/>
  <c r="H56" i="19"/>
  <c r="L56" i="8"/>
  <c r="I56" i="19" s="1"/>
  <c r="L56" i="17"/>
  <c r="J56" i="19" s="1"/>
  <c r="L56" i="19" s="1"/>
  <c r="E57" i="19"/>
  <c r="F57" i="19"/>
  <c r="S58" i="1"/>
  <c r="G57" i="19" s="1"/>
  <c r="K57" i="19" s="1"/>
  <c r="S58" i="16"/>
  <c r="H57" i="19" s="1"/>
  <c r="L57" i="8"/>
  <c r="I57" i="19" s="1"/>
  <c r="L57" i="17"/>
  <c r="J57" i="19"/>
  <c r="E58" i="19"/>
  <c r="F58" i="19"/>
  <c r="S59" i="1"/>
  <c r="G58" i="19" s="1"/>
  <c r="S59" i="16"/>
  <c r="H58" i="19" s="1"/>
  <c r="L58" i="8"/>
  <c r="I58" i="19" s="1"/>
  <c r="L58" i="17"/>
  <c r="J58" i="19" s="1"/>
  <c r="E59" i="19"/>
  <c r="F59" i="19"/>
  <c r="S60" i="1"/>
  <c r="G59" i="19" s="1"/>
  <c r="S60" i="16"/>
  <c r="H59" i="19"/>
  <c r="K59" i="19" s="1"/>
  <c r="L59" i="8"/>
  <c r="I59" i="19"/>
  <c r="L59" i="17"/>
  <c r="J59" i="19"/>
  <c r="E60" i="19"/>
  <c r="F60" i="19"/>
  <c r="S61" i="1"/>
  <c r="G60" i="19" s="1"/>
  <c r="S61" i="16"/>
  <c r="H60" i="19" s="1"/>
  <c r="L60" i="8"/>
  <c r="I60" i="19" s="1"/>
  <c r="L60" i="17"/>
  <c r="J60" i="19" s="1"/>
  <c r="E61" i="19"/>
  <c r="F61" i="19"/>
  <c r="S62" i="1"/>
  <c r="G61" i="19"/>
  <c r="S62" i="16"/>
  <c r="H61" i="19"/>
  <c r="L61" i="8"/>
  <c r="I61" i="19" s="1"/>
  <c r="L61" i="17"/>
  <c r="J61" i="19" s="1"/>
  <c r="E62" i="19"/>
  <c r="F62" i="19"/>
  <c r="S63" i="1"/>
  <c r="G62" i="19" s="1"/>
  <c r="S63" i="16"/>
  <c r="H62" i="19" s="1"/>
  <c r="K62" i="19" s="1"/>
  <c r="L62" i="8"/>
  <c r="I62" i="19" s="1"/>
  <c r="L62" i="17"/>
  <c r="J62" i="19" s="1"/>
  <c r="E63" i="19"/>
  <c r="F63" i="19"/>
  <c r="S64" i="1"/>
  <c r="G63" i="19" s="1"/>
  <c r="S64" i="16"/>
  <c r="H63" i="19" s="1"/>
  <c r="K63" i="19" s="1"/>
  <c r="L63" i="8"/>
  <c r="I63" i="19" s="1"/>
  <c r="L63" i="17"/>
  <c r="J63" i="19" s="1"/>
  <c r="E64" i="19"/>
  <c r="F64" i="19"/>
  <c r="S65" i="1"/>
  <c r="G64" i="19"/>
  <c r="S65" i="16"/>
  <c r="H64" i="19"/>
  <c r="L64" i="8"/>
  <c r="I64" i="19"/>
  <c r="L64" i="17"/>
  <c r="J64" i="19" s="1"/>
  <c r="E65" i="19"/>
  <c r="F65" i="19"/>
  <c r="S66" i="1"/>
  <c r="G65" i="19" s="1"/>
  <c r="S66" i="16"/>
  <c r="H65" i="19" s="1"/>
  <c r="K65" i="19" s="1"/>
  <c r="L65" i="8"/>
  <c r="I65" i="19" s="1"/>
  <c r="L65" i="17"/>
  <c r="J65" i="19" s="1"/>
  <c r="L65" i="19" s="1"/>
  <c r="E66" i="19"/>
  <c r="F66" i="19"/>
  <c r="S67" i="1"/>
  <c r="G66" i="19" s="1"/>
  <c r="S67" i="16"/>
  <c r="H66" i="19" s="1"/>
  <c r="L66" i="8"/>
  <c r="I66" i="19" s="1"/>
  <c r="L66" i="17"/>
  <c r="J66" i="19" s="1"/>
  <c r="E67" i="19"/>
  <c r="F67" i="19"/>
  <c r="S68" i="1"/>
  <c r="G67" i="19" s="1"/>
  <c r="S68" i="16"/>
  <c r="H67" i="19" s="1"/>
  <c r="K67" i="19" s="1"/>
  <c r="L67" i="8"/>
  <c r="I67" i="19"/>
  <c r="L67" i="17"/>
  <c r="J67" i="19" s="1"/>
  <c r="E68" i="19"/>
  <c r="F68" i="19"/>
  <c r="S69" i="1"/>
  <c r="G68" i="19" s="1"/>
  <c r="K68" i="19" s="1"/>
  <c r="S69" i="16"/>
  <c r="H68" i="19"/>
  <c r="L68" i="8"/>
  <c r="I68" i="19" s="1"/>
  <c r="L68" i="17"/>
  <c r="J68" i="19" s="1"/>
  <c r="L68" i="19" s="1"/>
  <c r="E69" i="19"/>
  <c r="F69" i="19"/>
  <c r="S70" i="1"/>
  <c r="G69" i="19"/>
  <c r="S70" i="16"/>
  <c r="H69" i="19"/>
  <c r="K69" i="19" s="1"/>
  <c r="L69" i="8"/>
  <c r="I69" i="19" s="1"/>
  <c r="L69" i="17"/>
  <c r="J69" i="19" s="1"/>
  <c r="L69" i="19" s="1"/>
  <c r="E70" i="19"/>
  <c r="F70" i="19"/>
  <c r="S71" i="1"/>
  <c r="G70" i="19" s="1"/>
  <c r="S71" i="16"/>
  <c r="H70" i="19" s="1"/>
  <c r="L70" i="8"/>
  <c r="I70" i="19"/>
  <c r="L70" i="17"/>
  <c r="J70" i="19" s="1"/>
  <c r="E71" i="19"/>
  <c r="F71" i="19"/>
  <c r="S72" i="1"/>
  <c r="G71" i="19" s="1"/>
  <c r="S72" i="16"/>
  <c r="H71" i="19"/>
  <c r="L71" i="8"/>
  <c r="I71" i="19"/>
  <c r="L71" i="17"/>
  <c r="J71" i="19" s="1"/>
  <c r="E72" i="19"/>
  <c r="F72" i="19"/>
  <c r="S73" i="1"/>
  <c r="G72" i="19" s="1"/>
  <c r="K72" i="19" s="1"/>
  <c r="S73" i="16"/>
  <c r="H72" i="19"/>
  <c r="L72" i="8"/>
  <c r="I72" i="19" s="1"/>
  <c r="L72" i="17"/>
  <c r="J72" i="19" s="1"/>
  <c r="E73" i="19"/>
  <c r="F73" i="19"/>
  <c r="S74" i="1"/>
  <c r="G73" i="19"/>
  <c r="S74" i="16"/>
  <c r="H73" i="19" s="1"/>
  <c r="L73" i="8"/>
  <c r="I73" i="19" s="1"/>
  <c r="L73" i="17"/>
  <c r="J73" i="19" s="1"/>
  <c r="E74" i="19"/>
  <c r="F74" i="19"/>
  <c r="S75" i="1"/>
  <c r="G74" i="19" s="1"/>
  <c r="S75" i="16"/>
  <c r="H74" i="19" s="1"/>
  <c r="L74" i="8"/>
  <c r="I74" i="19" s="1"/>
  <c r="L74" i="17"/>
  <c r="J74" i="19" s="1"/>
  <c r="E75" i="19"/>
  <c r="F75" i="19"/>
  <c r="S76" i="1"/>
  <c r="G75" i="19" s="1"/>
  <c r="S76" i="16"/>
  <c r="H75" i="19" s="1"/>
  <c r="K75" i="19" s="1"/>
  <c r="L75" i="8"/>
  <c r="I75" i="19" s="1"/>
  <c r="L75" i="17"/>
  <c r="J75" i="19" s="1"/>
  <c r="E76" i="19"/>
  <c r="F76" i="19"/>
  <c r="S77" i="1"/>
  <c r="G76" i="19"/>
  <c r="S77" i="16"/>
  <c r="H76" i="19" s="1"/>
  <c r="L76" i="8"/>
  <c r="I76" i="19" s="1"/>
  <c r="L76" i="17"/>
  <c r="J76" i="19" s="1"/>
  <c r="E77" i="19"/>
  <c r="F77" i="19"/>
  <c r="S78" i="1"/>
  <c r="G77" i="19" s="1"/>
  <c r="S78" i="16"/>
  <c r="H77" i="19"/>
  <c r="K77" i="19" s="1"/>
  <c r="L77" i="8"/>
  <c r="I77" i="19" s="1"/>
  <c r="L77" i="17"/>
  <c r="J77" i="19" s="1"/>
  <c r="E78" i="19"/>
  <c r="F78" i="19"/>
  <c r="S79" i="1"/>
  <c r="G78" i="19"/>
  <c r="S79" i="16"/>
  <c r="H78" i="19" s="1"/>
  <c r="L78" i="8"/>
  <c r="I78" i="19" s="1"/>
  <c r="L78" i="17"/>
  <c r="J78" i="19" s="1"/>
  <c r="E79" i="19"/>
  <c r="F79" i="19"/>
  <c r="S80" i="1"/>
  <c r="G79" i="19" s="1"/>
  <c r="S80" i="16"/>
  <c r="H79" i="19"/>
  <c r="L79" i="8"/>
  <c r="I79" i="19" s="1"/>
  <c r="L79" i="17"/>
  <c r="J79" i="19" s="1"/>
  <c r="E80" i="19"/>
  <c r="F80" i="19"/>
  <c r="S81" i="1"/>
  <c r="G80" i="19"/>
  <c r="S81" i="16"/>
  <c r="H80" i="19" s="1"/>
  <c r="L80" i="8"/>
  <c r="I80" i="19" s="1"/>
  <c r="L80" i="17"/>
  <c r="J80" i="19" s="1"/>
  <c r="E81" i="19"/>
  <c r="F81" i="19"/>
  <c r="S82" i="1"/>
  <c r="G81" i="19" s="1"/>
  <c r="S82" i="16"/>
  <c r="H81" i="19" s="1"/>
  <c r="L81" i="8"/>
  <c r="I81" i="19" s="1"/>
  <c r="L81" i="17"/>
  <c r="J81" i="19" s="1"/>
  <c r="E82" i="19"/>
  <c r="F82" i="19"/>
  <c r="S83" i="1"/>
  <c r="G82" i="19" s="1"/>
  <c r="S83" i="16"/>
  <c r="H82" i="19" s="1"/>
  <c r="L82" i="8"/>
  <c r="I82" i="19" s="1"/>
  <c r="L82" i="17"/>
  <c r="J82" i="19" s="1"/>
  <c r="E83" i="19"/>
  <c r="F83" i="19"/>
  <c r="S84" i="1"/>
  <c r="G83" i="19" s="1"/>
  <c r="S84" i="16"/>
  <c r="H83" i="19" s="1"/>
  <c r="K83" i="19" s="1"/>
  <c r="L83" i="8"/>
  <c r="I83" i="19" s="1"/>
  <c r="L83" i="17"/>
  <c r="J83" i="19" s="1"/>
  <c r="E84" i="19"/>
  <c r="F84" i="19"/>
  <c r="S85" i="1"/>
  <c r="G84" i="19"/>
  <c r="S85" i="16"/>
  <c r="H84" i="19" s="1"/>
  <c r="L84" i="8"/>
  <c r="I84" i="19" s="1"/>
  <c r="L84" i="17"/>
  <c r="J84" i="19" s="1"/>
  <c r="E85" i="19"/>
  <c r="F85" i="19"/>
  <c r="S86" i="1"/>
  <c r="G85" i="19" s="1"/>
  <c r="S86" i="16"/>
  <c r="H85" i="19"/>
  <c r="L85" i="8"/>
  <c r="I85" i="19" s="1"/>
  <c r="L85" i="17"/>
  <c r="J85" i="19" s="1"/>
  <c r="E86" i="19"/>
  <c r="F86" i="19"/>
  <c r="S87" i="1"/>
  <c r="G86" i="19"/>
  <c r="S87" i="16"/>
  <c r="H86" i="19" s="1"/>
  <c r="L86" i="8"/>
  <c r="I86" i="19" s="1"/>
  <c r="L86" i="17"/>
  <c r="J86" i="19" s="1"/>
  <c r="E87" i="19"/>
  <c r="F87" i="19"/>
  <c r="S88" i="1"/>
  <c r="G87" i="19" s="1"/>
  <c r="S88" i="16"/>
  <c r="H87" i="19" s="1"/>
  <c r="L87" i="8"/>
  <c r="I87" i="19" s="1"/>
  <c r="L87" i="17"/>
  <c r="J87" i="19" s="1"/>
  <c r="E88" i="19"/>
  <c r="F88" i="19"/>
  <c r="S89" i="1"/>
  <c r="G88" i="19" s="1"/>
  <c r="S89" i="16"/>
  <c r="H88" i="19" s="1"/>
  <c r="L88" i="8"/>
  <c r="I88" i="19" s="1"/>
  <c r="L88" i="17"/>
  <c r="J88" i="19" s="1"/>
  <c r="E89" i="19"/>
  <c r="F89" i="19"/>
  <c r="S90" i="1"/>
  <c r="G89" i="19" s="1"/>
  <c r="S90" i="16"/>
  <c r="H89" i="19" s="1"/>
  <c r="K89" i="19" s="1"/>
  <c r="L89" i="8"/>
  <c r="I89" i="19" s="1"/>
  <c r="L89" i="17"/>
  <c r="J89" i="19" s="1"/>
  <c r="E90" i="19"/>
  <c r="F90" i="19"/>
  <c r="S91" i="1"/>
  <c r="G90" i="19"/>
  <c r="S91" i="16"/>
  <c r="H90" i="19" s="1"/>
  <c r="L90" i="8"/>
  <c r="I90" i="19" s="1"/>
  <c r="L90" i="17"/>
  <c r="J90" i="19" s="1"/>
  <c r="E91" i="19"/>
  <c r="F91" i="19"/>
  <c r="S92" i="1"/>
  <c r="G91" i="19" s="1"/>
  <c r="S92" i="16"/>
  <c r="H91" i="19" s="1"/>
  <c r="L91" i="8"/>
  <c r="I91" i="19" s="1"/>
  <c r="L91" i="17"/>
  <c r="J91" i="19" s="1"/>
  <c r="E92" i="19"/>
  <c r="F92" i="19"/>
  <c r="S93" i="1"/>
  <c r="G92" i="19" s="1"/>
  <c r="S93" i="16"/>
  <c r="H92" i="19" s="1"/>
  <c r="L92" i="8"/>
  <c r="I92" i="19" s="1"/>
  <c r="L92" i="17"/>
  <c r="J92" i="19" s="1"/>
  <c r="E93" i="19"/>
  <c r="F93" i="19"/>
  <c r="S94" i="1"/>
  <c r="G93" i="19" s="1"/>
  <c r="S94" i="16"/>
  <c r="H93" i="19" s="1"/>
  <c r="K93" i="19" s="1"/>
  <c r="L93" i="8"/>
  <c r="I93" i="19" s="1"/>
  <c r="L93" i="17"/>
  <c r="J93" i="19" s="1"/>
  <c r="E94" i="19"/>
  <c r="F94" i="19"/>
  <c r="S95" i="1"/>
  <c r="G94" i="19" s="1"/>
  <c r="S95" i="16"/>
  <c r="H94" i="19" s="1"/>
  <c r="L94" i="8"/>
  <c r="I94" i="19"/>
  <c r="L94" i="17"/>
  <c r="J94" i="19" s="1"/>
  <c r="E95" i="19"/>
  <c r="F95" i="19"/>
  <c r="S96" i="1"/>
  <c r="G95" i="19" s="1"/>
  <c r="K95" i="19" s="1"/>
  <c r="S96" i="16"/>
  <c r="H95" i="19" s="1"/>
  <c r="L95" i="8"/>
  <c r="I95" i="19" s="1"/>
  <c r="L95" i="17"/>
  <c r="J95" i="19" s="1"/>
  <c r="E96" i="19"/>
  <c r="F96" i="19"/>
  <c r="S97" i="1"/>
  <c r="G96" i="19" s="1"/>
  <c r="S97" i="16"/>
  <c r="H96" i="19" s="1"/>
  <c r="L96" i="8"/>
  <c r="I96" i="19" s="1"/>
  <c r="L96" i="17"/>
  <c r="J96" i="19" s="1"/>
  <c r="E97" i="19"/>
  <c r="F97" i="19"/>
  <c r="S98" i="1"/>
  <c r="G97" i="19" s="1"/>
  <c r="S98" i="16"/>
  <c r="H97" i="19" s="1"/>
  <c r="K97" i="19" s="1"/>
  <c r="L97" i="8"/>
  <c r="I97" i="19" s="1"/>
  <c r="L97" i="17"/>
  <c r="J97" i="19" s="1"/>
  <c r="E98" i="19"/>
  <c r="F98" i="19"/>
  <c r="S99" i="1"/>
  <c r="G98" i="19" s="1"/>
  <c r="S99" i="16"/>
  <c r="H98" i="19" s="1"/>
  <c r="K98" i="19" s="1"/>
  <c r="L98" i="8"/>
  <c r="I98" i="19" s="1"/>
  <c r="L98" i="17"/>
  <c r="J98" i="19" s="1"/>
  <c r="E99" i="19"/>
  <c r="F99" i="19"/>
  <c r="S100" i="1"/>
  <c r="G99" i="19"/>
  <c r="S100" i="16"/>
  <c r="H99" i="19" s="1"/>
  <c r="L99" i="8"/>
  <c r="I99" i="19" s="1"/>
  <c r="L99" i="17"/>
  <c r="J99" i="19" s="1"/>
  <c r="E100" i="19"/>
  <c r="F100" i="19"/>
  <c r="S101" i="1"/>
  <c r="G100" i="19" s="1"/>
  <c r="K100" i="19" s="1"/>
  <c r="S101" i="16"/>
  <c r="H100" i="19" s="1"/>
  <c r="L100" i="8"/>
  <c r="I100" i="19" s="1"/>
  <c r="L100" i="17"/>
  <c r="J100" i="19" s="1"/>
  <c r="E101" i="19"/>
  <c r="F101" i="19"/>
  <c r="S102" i="1"/>
  <c r="G101" i="19" s="1"/>
  <c r="S102" i="16"/>
  <c r="H101" i="19"/>
  <c r="L101" i="8"/>
  <c r="I101" i="19" s="1"/>
  <c r="L101" i="17"/>
  <c r="J101" i="19" s="1"/>
  <c r="E102" i="19"/>
  <c r="F102" i="19"/>
  <c r="S103" i="1"/>
  <c r="G102" i="19" s="1"/>
  <c r="S103" i="16"/>
  <c r="H102" i="19" s="1"/>
  <c r="L102" i="8"/>
  <c r="I102" i="19" s="1"/>
  <c r="L102" i="17"/>
  <c r="J102" i="19" s="1"/>
  <c r="E103" i="19"/>
  <c r="F103" i="19"/>
  <c r="S104" i="1"/>
  <c r="G103" i="19"/>
  <c r="S104" i="16"/>
  <c r="H103" i="19" s="1"/>
  <c r="L103" i="8"/>
  <c r="I103" i="19" s="1"/>
  <c r="L103" i="17"/>
  <c r="J103" i="19"/>
  <c r="E104" i="19"/>
  <c r="F104" i="19"/>
  <c r="S105" i="1"/>
  <c r="G104" i="19" s="1"/>
  <c r="S105" i="16"/>
  <c r="H104" i="19" s="1"/>
  <c r="K104" i="19" s="1"/>
  <c r="L104" i="8"/>
  <c r="I104" i="19" s="1"/>
  <c r="L104" i="17"/>
  <c r="J104" i="19"/>
  <c r="E105" i="19"/>
  <c r="F105" i="19"/>
  <c r="S106" i="1"/>
  <c r="G105" i="19"/>
  <c r="S106" i="16"/>
  <c r="H105" i="19" s="1"/>
  <c r="L105" i="8"/>
  <c r="I105" i="19" s="1"/>
  <c r="L105" i="17"/>
  <c r="J105" i="19" s="1"/>
  <c r="E106" i="19"/>
  <c r="F106" i="19"/>
  <c r="S107" i="1"/>
  <c r="G106" i="19" s="1"/>
  <c r="S107" i="16"/>
  <c r="H106" i="19" s="1"/>
  <c r="L106" i="8"/>
  <c r="I106" i="19" s="1"/>
  <c r="L106" i="19" s="1"/>
  <c r="L106" i="17"/>
  <c r="J106" i="19" s="1"/>
  <c r="E107" i="19"/>
  <c r="F107" i="19"/>
  <c r="S108" i="1"/>
  <c r="G107" i="19" s="1"/>
  <c r="S108" i="16"/>
  <c r="H107" i="19" s="1"/>
  <c r="L107" i="8"/>
  <c r="I107" i="19"/>
  <c r="L107" i="17"/>
  <c r="J107" i="19" s="1"/>
  <c r="E108" i="19"/>
  <c r="F108" i="19"/>
  <c r="S109" i="1"/>
  <c r="G108" i="19" s="1"/>
  <c r="K108" i="19" s="1"/>
  <c r="S109" i="16"/>
  <c r="H108" i="19"/>
  <c r="L108" i="8"/>
  <c r="I108" i="19"/>
  <c r="L108" i="17"/>
  <c r="J108" i="19" s="1"/>
  <c r="E109" i="19"/>
  <c r="F109" i="19"/>
  <c r="S110" i="1"/>
  <c r="G109" i="19"/>
  <c r="S110" i="16"/>
  <c r="H109" i="19"/>
  <c r="K109" i="19" s="1"/>
  <c r="L109" i="8"/>
  <c r="I109" i="19"/>
  <c r="L109" i="17"/>
  <c r="J109" i="19" s="1"/>
  <c r="E110" i="19"/>
  <c r="F110" i="19"/>
  <c r="S111" i="1"/>
  <c r="G110" i="19" s="1"/>
  <c r="S111" i="16"/>
  <c r="H110" i="19" s="1"/>
  <c r="L110" i="8"/>
  <c r="I110" i="19" s="1"/>
  <c r="L110" i="17"/>
  <c r="J110" i="19" s="1"/>
  <c r="L110" i="19" s="1"/>
  <c r="E111" i="19"/>
  <c r="F111" i="19"/>
  <c r="S112" i="1"/>
  <c r="G111" i="19" s="1"/>
  <c r="S112" i="16"/>
  <c r="H111" i="19" s="1"/>
  <c r="L111" i="8"/>
  <c r="I111" i="19" s="1"/>
  <c r="L111" i="17"/>
  <c r="J111" i="19"/>
  <c r="E112" i="19"/>
  <c r="F112" i="19"/>
  <c r="S113" i="1"/>
  <c r="G112" i="19" s="1"/>
  <c r="S113" i="16"/>
  <c r="H112" i="19" s="1"/>
  <c r="K112" i="19" s="1"/>
  <c r="L112" i="8"/>
  <c r="I112" i="19" s="1"/>
  <c r="L112" i="17"/>
  <c r="J112" i="19" s="1"/>
  <c r="E113" i="19"/>
  <c r="F113" i="19"/>
  <c r="S114" i="1"/>
  <c r="G113" i="19" s="1"/>
  <c r="S114" i="16"/>
  <c r="H113" i="19" s="1"/>
  <c r="L113" i="8"/>
  <c r="I113" i="19" s="1"/>
  <c r="L113" i="17"/>
  <c r="J113" i="19" s="1"/>
  <c r="E114" i="19"/>
  <c r="F114" i="19"/>
  <c r="S115" i="1"/>
  <c r="G114" i="19" s="1"/>
  <c r="S115" i="16"/>
  <c r="H114" i="19" s="1"/>
  <c r="L114" i="8"/>
  <c r="I114" i="19" s="1"/>
  <c r="L114" i="17"/>
  <c r="J114" i="19" s="1"/>
  <c r="E115" i="19"/>
  <c r="F115" i="19"/>
  <c r="S116" i="1"/>
  <c r="G115" i="19" s="1"/>
  <c r="K115" i="19" s="1"/>
  <c r="S116" i="16"/>
  <c r="H115" i="19" s="1"/>
  <c r="L115" i="8"/>
  <c r="I115" i="19" s="1"/>
  <c r="L115" i="17"/>
  <c r="J115" i="19" s="1"/>
  <c r="E116" i="19"/>
  <c r="F116" i="19"/>
  <c r="S117" i="1"/>
  <c r="G116" i="19" s="1"/>
  <c r="S117" i="16"/>
  <c r="H116" i="19" s="1"/>
  <c r="L116" i="8"/>
  <c r="I116" i="19" s="1"/>
  <c r="L116" i="17"/>
  <c r="J116" i="19" s="1"/>
  <c r="E117" i="19"/>
  <c r="F117" i="19"/>
  <c r="S118" i="1"/>
  <c r="G117" i="19"/>
  <c r="S118" i="16"/>
  <c r="H117" i="19" s="1"/>
  <c r="L117" i="8"/>
  <c r="I117" i="19" s="1"/>
  <c r="L117" i="17"/>
  <c r="J117" i="19"/>
  <c r="E118" i="19"/>
  <c r="F118" i="19"/>
  <c r="S119" i="1"/>
  <c r="G118" i="19" s="1"/>
  <c r="S119" i="16"/>
  <c r="H118" i="19" s="1"/>
  <c r="L118" i="8"/>
  <c r="I118" i="19" s="1"/>
  <c r="L118" i="17"/>
  <c r="J118" i="19" s="1"/>
  <c r="E119" i="19"/>
  <c r="F119" i="19"/>
  <c r="S120" i="1"/>
  <c r="G119" i="19"/>
  <c r="S120" i="16"/>
  <c r="H119" i="19" s="1"/>
  <c r="L119" i="8"/>
  <c r="I119" i="19" s="1"/>
  <c r="L119" i="17"/>
  <c r="J119" i="19" s="1"/>
  <c r="E120" i="19"/>
  <c r="F120" i="19"/>
  <c r="S121" i="1"/>
  <c r="G120" i="19" s="1"/>
  <c r="S121" i="16"/>
  <c r="H120" i="19" s="1"/>
  <c r="L120" i="8"/>
  <c r="I120" i="19"/>
  <c r="L120" i="17"/>
  <c r="J120" i="19" s="1"/>
  <c r="E121" i="19"/>
  <c r="F121" i="19"/>
  <c r="S122" i="1"/>
  <c r="G121" i="19" s="1"/>
  <c r="K121" i="19" s="1"/>
  <c r="S122" i="16"/>
  <c r="H121" i="19" s="1"/>
  <c r="L121" i="8"/>
  <c r="I121" i="19" s="1"/>
  <c r="L121" i="17"/>
  <c r="J121" i="19"/>
  <c r="L121" i="19" s="1"/>
  <c r="E122" i="19"/>
  <c r="F122" i="19"/>
  <c r="S123" i="1"/>
  <c r="G122" i="19" s="1"/>
  <c r="S123" i="16"/>
  <c r="H122" i="19" s="1"/>
  <c r="L122" i="8"/>
  <c r="I122" i="19" s="1"/>
  <c r="L122" i="17"/>
  <c r="J122" i="19" s="1"/>
  <c r="E123" i="19"/>
  <c r="F123" i="19"/>
  <c r="S124" i="1"/>
  <c r="G123" i="19" s="1"/>
  <c r="S124" i="16"/>
  <c r="H123" i="19" s="1"/>
  <c r="L123" i="8"/>
  <c r="I123" i="19" s="1"/>
  <c r="L123" i="17"/>
  <c r="J123" i="19" s="1"/>
  <c r="E124" i="19"/>
  <c r="F124" i="19"/>
  <c r="S125" i="1"/>
  <c r="G124" i="19" s="1"/>
  <c r="S125" i="16"/>
  <c r="H124" i="19" s="1"/>
  <c r="L124" i="8"/>
  <c r="I124" i="19" s="1"/>
  <c r="L124" i="17"/>
  <c r="J124" i="19" s="1"/>
  <c r="E125" i="19"/>
  <c r="F125" i="19"/>
  <c r="S126" i="1"/>
  <c r="G125" i="19" s="1"/>
  <c r="K125" i="19" s="1"/>
  <c r="S126" i="16"/>
  <c r="H125" i="19"/>
  <c r="L125" i="8"/>
  <c r="I125" i="19" s="1"/>
  <c r="L125" i="17"/>
  <c r="J125" i="19" s="1"/>
  <c r="E126" i="19"/>
  <c r="F126" i="19"/>
  <c r="S127" i="1"/>
  <c r="G126" i="19" s="1"/>
  <c r="S127" i="16"/>
  <c r="H126" i="19" s="1"/>
  <c r="L126" i="8"/>
  <c r="I126" i="19" s="1"/>
  <c r="L126" i="17"/>
  <c r="J126" i="19"/>
  <c r="E127" i="19"/>
  <c r="F127" i="19"/>
  <c r="S128" i="1"/>
  <c r="G127" i="19"/>
  <c r="S128" i="16"/>
  <c r="H127" i="19" s="1"/>
  <c r="L127" i="8"/>
  <c r="I127" i="19" s="1"/>
  <c r="L127" i="17"/>
  <c r="J127" i="19" s="1"/>
  <c r="E128" i="19"/>
  <c r="F128" i="19"/>
  <c r="S129" i="1"/>
  <c r="G128" i="19" s="1"/>
  <c r="S129" i="16"/>
  <c r="H128" i="19"/>
  <c r="L128" i="8"/>
  <c r="I128" i="19" s="1"/>
  <c r="L128" i="17"/>
  <c r="J128" i="19" s="1"/>
  <c r="E129" i="19"/>
  <c r="F129" i="19"/>
  <c r="S130" i="1"/>
  <c r="G129" i="19" s="1"/>
  <c r="S130" i="16"/>
  <c r="H129" i="19"/>
  <c r="L129" i="8"/>
  <c r="I129" i="19" s="1"/>
  <c r="L129" i="17"/>
  <c r="J129" i="19" s="1"/>
  <c r="E130" i="19"/>
  <c r="F130" i="19"/>
  <c r="S131" i="1"/>
  <c r="G130" i="19" s="1"/>
  <c r="S131" i="16"/>
  <c r="H130" i="19" s="1"/>
  <c r="L130" i="8"/>
  <c r="I130" i="19" s="1"/>
  <c r="L130" i="17"/>
  <c r="J130" i="19" s="1"/>
  <c r="E131" i="19"/>
  <c r="F131" i="19"/>
  <c r="S132" i="1"/>
  <c r="G131" i="19" s="1"/>
  <c r="K131" i="19" s="1"/>
  <c r="S132" i="16"/>
  <c r="H131" i="19" s="1"/>
  <c r="L131" i="8"/>
  <c r="I131" i="19" s="1"/>
  <c r="L131" i="19" s="1"/>
  <c r="L131" i="17"/>
  <c r="J131" i="19"/>
  <c r="E132" i="19"/>
  <c r="F132" i="19"/>
  <c r="S133" i="1"/>
  <c r="G132" i="19" s="1"/>
  <c r="S133" i="16"/>
  <c r="H132" i="19" s="1"/>
  <c r="L132" i="8"/>
  <c r="I132" i="19"/>
  <c r="L132" i="17"/>
  <c r="J132" i="19" s="1"/>
  <c r="E133" i="19"/>
  <c r="F133" i="19"/>
  <c r="S134" i="1"/>
  <c r="G133" i="19" s="1"/>
  <c r="K133" i="19" s="1"/>
  <c r="S134" i="16"/>
  <c r="H133" i="19" s="1"/>
  <c r="L133" i="8"/>
  <c r="I133" i="19" s="1"/>
  <c r="L133" i="17"/>
  <c r="J133" i="19"/>
  <c r="E134" i="19"/>
  <c r="F134" i="19"/>
  <c r="S135" i="1"/>
  <c r="G134" i="19" s="1"/>
  <c r="S135" i="16"/>
  <c r="H134" i="19" s="1"/>
  <c r="L134" i="8"/>
  <c r="I134" i="19" s="1"/>
  <c r="L134" i="17"/>
  <c r="J134" i="19" s="1"/>
  <c r="E135" i="19"/>
  <c r="F135" i="19"/>
  <c r="S136" i="1"/>
  <c r="G135" i="19" s="1"/>
  <c r="S136" i="16"/>
  <c r="H135" i="19" s="1"/>
  <c r="L135" i="8"/>
  <c r="I135" i="19" s="1"/>
  <c r="L135" i="17"/>
  <c r="J135" i="19" s="1"/>
  <c r="E136" i="19"/>
  <c r="F136" i="19"/>
  <c r="S137" i="1"/>
  <c r="G136" i="19" s="1"/>
  <c r="S137" i="16"/>
  <c r="H136" i="19" s="1"/>
  <c r="L136" i="8"/>
  <c r="I136" i="19" s="1"/>
  <c r="L136" i="17"/>
  <c r="J136" i="19" s="1"/>
  <c r="E137" i="19"/>
  <c r="F137" i="19"/>
  <c r="S138" i="1"/>
  <c r="G137" i="19" s="1"/>
  <c r="S138" i="16"/>
  <c r="H137" i="19" s="1"/>
  <c r="L137" i="8"/>
  <c r="I137" i="19" s="1"/>
  <c r="L137" i="17"/>
  <c r="J137" i="19" s="1"/>
  <c r="E138" i="19"/>
  <c r="F138" i="19"/>
  <c r="S139" i="1"/>
  <c r="G138" i="19" s="1"/>
  <c r="S139" i="16"/>
  <c r="H138" i="19" s="1"/>
  <c r="L138" i="8"/>
  <c r="I138" i="19" s="1"/>
  <c r="L138" i="17"/>
  <c r="J138" i="19" s="1"/>
  <c r="E139" i="19"/>
  <c r="F139" i="19"/>
  <c r="S140" i="1"/>
  <c r="G139" i="19" s="1"/>
  <c r="S140" i="16"/>
  <c r="H139" i="19" s="1"/>
  <c r="L139" i="8"/>
  <c r="I139" i="19" s="1"/>
  <c r="L139" i="17"/>
  <c r="J139" i="19" s="1"/>
  <c r="E140" i="19"/>
  <c r="F140" i="19"/>
  <c r="S141" i="1"/>
  <c r="G140" i="19" s="1"/>
  <c r="S141" i="16"/>
  <c r="H140" i="19"/>
  <c r="L140" i="8"/>
  <c r="I140" i="19" s="1"/>
  <c r="L140" i="17"/>
  <c r="J140" i="19" s="1"/>
  <c r="E141" i="19"/>
  <c r="F141" i="19"/>
  <c r="S142" i="1"/>
  <c r="G141" i="19"/>
  <c r="S142" i="16"/>
  <c r="H141" i="19" s="1"/>
  <c r="L141" i="8"/>
  <c r="I141" i="19" s="1"/>
  <c r="L141" i="17"/>
  <c r="J141" i="19" s="1"/>
  <c r="E142" i="19"/>
  <c r="F142" i="19"/>
  <c r="S143" i="1"/>
  <c r="G142" i="19" s="1"/>
  <c r="S143" i="16"/>
  <c r="H142" i="19"/>
  <c r="L142" i="8"/>
  <c r="I142" i="19"/>
  <c r="L142" i="17"/>
  <c r="J142" i="19" s="1"/>
  <c r="E143" i="19"/>
  <c r="F143" i="19"/>
  <c r="S144" i="1"/>
  <c r="G143" i="19" s="1"/>
  <c r="S144" i="16"/>
  <c r="H143" i="19" s="1"/>
  <c r="L143" i="8"/>
  <c r="I143" i="19" s="1"/>
  <c r="L143" i="17"/>
  <c r="J143" i="19" s="1"/>
  <c r="E144" i="19"/>
  <c r="F144" i="19"/>
  <c r="S145" i="1"/>
  <c r="G144" i="19" s="1"/>
  <c r="S145" i="16"/>
  <c r="H144" i="19" s="1"/>
  <c r="L144" i="8"/>
  <c r="I144" i="19" s="1"/>
  <c r="L144" i="17"/>
  <c r="J144" i="19" s="1"/>
  <c r="L144" i="19" s="1"/>
  <c r="E145" i="19"/>
  <c r="F145" i="19"/>
  <c r="S146" i="1"/>
  <c r="G145" i="19" s="1"/>
  <c r="S146" i="16"/>
  <c r="H145" i="19"/>
  <c r="L145" i="8"/>
  <c r="I145" i="19" s="1"/>
  <c r="L145" i="17"/>
  <c r="J145" i="19" s="1"/>
  <c r="E146" i="19"/>
  <c r="F146" i="19"/>
  <c r="S147" i="1"/>
  <c r="G146" i="19" s="1"/>
  <c r="S147" i="16"/>
  <c r="H146" i="19" s="1"/>
  <c r="L146" i="8"/>
  <c r="I146" i="19" s="1"/>
  <c r="L146" i="17"/>
  <c r="J146" i="19"/>
  <c r="E147" i="19"/>
  <c r="F147" i="19"/>
  <c r="S148" i="1"/>
  <c r="G147" i="19"/>
  <c r="K147" i="19" s="1"/>
  <c r="S148" i="16"/>
  <c r="H147" i="19" s="1"/>
  <c r="L147" i="8"/>
  <c r="I147" i="19" s="1"/>
  <c r="L147" i="17"/>
  <c r="J147" i="19" s="1"/>
  <c r="E148" i="19"/>
  <c r="F148" i="19"/>
  <c r="S149" i="1"/>
  <c r="G148" i="19" s="1"/>
  <c r="S149" i="16"/>
  <c r="H148" i="19" s="1"/>
  <c r="L148" i="8"/>
  <c r="I148" i="19" s="1"/>
  <c r="L148" i="17"/>
  <c r="J148" i="19" s="1"/>
  <c r="E149" i="19"/>
  <c r="F149" i="19"/>
  <c r="S150" i="1"/>
  <c r="G149" i="19"/>
  <c r="K149" i="19" s="1"/>
  <c r="S150" i="16"/>
  <c r="H149" i="19"/>
  <c r="L149" i="8"/>
  <c r="I149" i="19" s="1"/>
  <c r="L149" i="17"/>
  <c r="J149" i="19" s="1"/>
  <c r="E150" i="19"/>
  <c r="F150" i="19"/>
  <c r="S151" i="1"/>
  <c r="G150" i="19" s="1"/>
  <c r="S151" i="16"/>
  <c r="H150" i="19" s="1"/>
  <c r="L150" i="8"/>
  <c r="I150" i="19" s="1"/>
  <c r="L150" i="17"/>
  <c r="J150" i="19" s="1"/>
  <c r="D12" i="19"/>
  <c r="D13" i="19"/>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47" i="19" s="1"/>
  <c r="D148" i="19" s="1"/>
  <c r="D149" i="19" s="1"/>
  <c r="D150" i="19" s="1"/>
  <c r="I339" i="27"/>
  <c r="I338" i="27"/>
  <c r="I337" i="27"/>
  <c r="I335" i="27"/>
  <c r="I334" i="27"/>
  <c r="I333" i="27"/>
  <c r="I331" i="27"/>
  <c r="I330" i="27"/>
  <c r="I329" i="27"/>
  <c r="I327" i="27"/>
  <c r="I326" i="27"/>
  <c r="I325" i="27"/>
  <c r="I323" i="27"/>
  <c r="I322" i="27"/>
  <c r="I321" i="27"/>
  <c r="I319" i="27"/>
  <c r="I318" i="27"/>
  <c r="I317" i="27"/>
  <c r="I315" i="27"/>
  <c r="I314" i="27"/>
  <c r="I313" i="27"/>
  <c r="I311" i="27"/>
  <c r="I310" i="27"/>
  <c r="I309" i="27"/>
  <c r="I307" i="27"/>
  <c r="I306" i="27"/>
  <c r="I305" i="27"/>
  <c r="I303" i="27"/>
  <c r="I302" i="27"/>
  <c r="I301" i="27"/>
  <c r="I299" i="27"/>
  <c r="I298" i="27"/>
  <c r="I297" i="27"/>
  <c r="I295" i="27"/>
  <c r="I294" i="27"/>
  <c r="I293" i="27"/>
  <c r="I291" i="27"/>
  <c r="I290" i="27"/>
  <c r="I289" i="27"/>
  <c r="I287" i="27"/>
  <c r="I286" i="27"/>
  <c r="I285" i="27"/>
  <c r="I283" i="27"/>
  <c r="I282" i="27"/>
  <c r="I281" i="27"/>
  <c r="I279" i="27"/>
  <c r="I278" i="27"/>
  <c r="I277" i="27"/>
  <c r="I275" i="27"/>
  <c r="I274" i="27"/>
  <c r="I273" i="27"/>
  <c r="I271" i="27"/>
  <c r="I270" i="27"/>
  <c r="I269" i="27"/>
  <c r="I267" i="27"/>
  <c r="I266" i="27"/>
  <c r="I265" i="27"/>
  <c r="I263" i="27"/>
  <c r="I262" i="27"/>
  <c r="I261" i="27"/>
  <c r="I259" i="27"/>
  <c r="I258" i="27"/>
  <c r="I257" i="27"/>
  <c r="I255" i="27"/>
  <c r="I254" i="27"/>
  <c r="I253" i="27"/>
  <c r="I251" i="27"/>
  <c r="I250" i="27"/>
  <c r="I249" i="27"/>
  <c r="I247" i="27"/>
  <c r="I246" i="27"/>
  <c r="I245" i="27"/>
  <c r="I243" i="27"/>
  <c r="I242" i="27"/>
  <c r="I241" i="27"/>
  <c r="I239" i="27"/>
  <c r="I238" i="27"/>
  <c r="I237" i="27"/>
  <c r="I234" i="27"/>
  <c r="I231" i="27"/>
  <c r="I230" i="27"/>
  <c r="I229" i="27"/>
  <c r="I226" i="27"/>
  <c r="I223" i="27"/>
  <c r="I222" i="27"/>
  <c r="I221" i="27"/>
  <c r="I218" i="27"/>
  <c r="I215" i="27"/>
  <c r="I214" i="27"/>
  <c r="I213" i="27"/>
  <c r="I210" i="27"/>
  <c r="I207" i="27"/>
  <c r="I206" i="27"/>
  <c r="I205" i="27"/>
  <c r="I202" i="27"/>
  <c r="S93" i="27"/>
  <c r="R70" i="27"/>
  <c r="R71" i="27"/>
  <c r="R72" i="27"/>
  <c r="R73" i="27"/>
  <c r="R74" i="27"/>
  <c r="R75" i="27"/>
  <c r="R77" i="27"/>
  <c r="R78" i="27"/>
  <c r="R79" i="27"/>
  <c r="R80" i="27"/>
  <c r="R81" i="27"/>
  <c r="R83" i="27"/>
  <c r="R84" i="27"/>
  <c r="R85" i="27"/>
  <c r="R86" i="27"/>
  <c r="R87" i="27"/>
  <c r="R88" i="27"/>
  <c r="R89" i="27"/>
  <c r="R90" i="27"/>
  <c r="R91" i="27"/>
  <c r="R92" i="27"/>
  <c r="Q93" i="27"/>
  <c r="P93" i="27"/>
  <c r="O93" i="27"/>
  <c r="N93" i="27"/>
  <c r="H93" i="27"/>
  <c r="T92" i="27"/>
  <c r="T91" i="27"/>
  <c r="T90" i="27"/>
  <c r="T89" i="27"/>
  <c r="T88" i="27"/>
  <c r="T87" i="27"/>
  <c r="T86" i="27"/>
  <c r="T85" i="27"/>
  <c r="T84" i="27"/>
  <c r="T83" i="27"/>
  <c r="T81" i="27"/>
  <c r="T80" i="27"/>
  <c r="T79" i="27"/>
  <c r="T78" i="27"/>
  <c r="T77" i="27"/>
  <c r="T75" i="27"/>
  <c r="T74" i="27"/>
  <c r="T73" i="27"/>
  <c r="T72" i="27"/>
  <c r="T71" i="27"/>
  <c r="T70" i="27"/>
  <c r="R12" i="27"/>
  <c r="R17" i="27"/>
  <c r="R22" i="27"/>
  <c r="R27" i="27"/>
  <c r="R32" i="27"/>
  <c r="R37" i="27"/>
  <c r="R42" i="27"/>
  <c r="R47" i="27"/>
  <c r="R52" i="27"/>
  <c r="R57" i="27"/>
  <c r="T61" i="27"/>
  <c r="D17" i="27"/>
  <c r="D22" i="27" s="1"/>
  <c r="D27" i="27" s="1"/>
  <c r="D32" i="27" s="1"/>
  <c r="D37" i="27" s="1"/>
  <c r="D42" i="27" s="1"/>
  <c r="D47" i="27" s="1"/>
  <c r="D52" i="27" s="1"/>
  <c r="D57" i="27" s="1"/>
  <c r="T56" i="27"/>
  <c r="T51" i="27"/>
  <c r="T46" i="27"/>
  <c r="T41" i="27"/>
  <c r="T36" i="27"/>
  <c r="T31" i="27"/>
  <c r="T26" i="27"/>
  <c r="T21" i="27"/>
  <c r="T16" i="27"/>
  <c r="B3" i="27"/>
  <c r="H152" i="26"/>
  <c r="I152" i="26"/>
  <c r="J152" i="26"/>
  <c r="K152" i="26"/>
  <c r="L151" i="26"/>
  <c r="F175" i="26" s="1"/>
  <c r="L150" i="26"/>
  <c r="D13" i="25"/>
  <c r="D14" i="25" s="1"/>
  <c r="L149" i="26"/>
  <c r="L148" i="26"/>
  <c r="L147" i="26"/>
  <c r="L146" i="26"/>
  <c r="L145" i="26"/>
  <c r="L144" i="26"/>
  <c r="L143" i="26"/>
  <c r="L142" i="26"/>
  <c r="L141" i="26"/>
  <c r="L140" i="26"/>
  <c r="L139" i="26"/>
  <c r="L138" i="26"/>
  <c r="L137" i="26"/>
  <c r="L136" i="26"/>
  <c r="L135" i="26"/>
  <c r="L134" i="26"/>
  <c r="L133" i="26"/>
  <c r="L132" i="26"/>
  <c r="L131" i="26"/>
  <c r="L130" i="26"/>
  <c r="L129" i="26"/>
  <c r="L128" i="26"/>
  <c r="L127" i="26"/>
  <c r="L126" i="26"/>
  <c r="L125" i="26"/>
  <c r="L124" i="26"/>
  <c r="L123" i="26"/>
  <c r="L122" i="26"/>
  <c r="L121" i="26"/>
  <c r="L120" i="26"/>
  <c r="L119" i="26"/>
  <c r="L118" i="26"/>
  <c r="L117" i="26"/>
  <c r="L116" i="26"/>
  <c r="L115" i="26"/>
  <c r="L114" i="26"/>
  <c r="L113" i="26"/>
  <c r="L112" i="26"/>
  <c r="L111" i="26"/>
  <c r="L110" i="26"/>
  <c r="L109" i="26"/>
  <c r="L108" i="26"/>
  <c r="L107" i="26"/>
  <c r="L106" i="26"/>
  <c r="L105" i="26"/>
  <c r="L104" i="26"/>
  <c r="L103" i="26"/>
  <c r="L102" i="26"/>
  <c r="L101" i="26"/>
  <c r="L100" i="26"/>
  <c r="L99" i="26"/>
  <c r="L98" i="26"/>
  <c r="L97" i="26"/>
  <c r="L96" i="26"/>
  <c r="L95" i="26"/>
  <c r="L94" i="26"/>
  <c r="L93" i="26"/>
  <c r="L92" i="26"/>
  <c r="L91" i="26"/>
  <c r="L90" i="26"/>
  <c r="L89" i="26"/>
  <c r="L88" i="26"/>
  <c r="L87" i="26"/>
  <c r="L86" i="26"/>
  <c r="L85" i="26"/>
  <c r="L84" i="26"/>
  <c r="L83" i="26"/>
  <c r="L82" i="26"/>
  <c r="L81" i="26"/>
  <c r="L80" i="26"/>
  <c r="L79" i="26"/>
  <c r="L78" i="26"/>
  <c r="L77" i="26"/>
  <c r="L76" i="26"/>
  <c r="L75" i="26"/>
  <c r="L74" i="26"/>
  <c r="L73" i="26"/>
  <c r="L72" i="26"/>
  <c r="L71" i="26"/>
  <c r="L70" i="26"/>
  <c r="L69" i="26"/>
  <c r="L68" i="26"/>
  <c r="L67" i="26"/>
  <c r="L66" i="26"/>
  <c r="L65" i="26"/>
  <c r="L64" i="26"/>
  <c r="L63" i="26"/>
  <c r="L62" i="26"/>
  <c r="L61" i="26"/>
  <c r="L60" i="26"/>
  <c r="L59" i="26"/>
  <c r="L58" i="26"/>
  <c r="L57" i="26"/>
  <c r="L56" i="26"/>
  <c r="L55" i="26"/>
  <c r="L54" i="26"/>
  <c r="L53" i="26"/>
  <c r="L52" i="26"/>
  <c r="L51" i="26"/>
  <c r="L50" i="26"/>
  <c r="L49" i="26"/>
  <c r="L48" i="26"/>
  <c r="L47" i="26"/>
  <c r="L46" i="26"/>
  <c r="L45" i="26"/>
  <c r="L44" i="26"/>
  <c r="L43" i="26"/>
  <c r="L42" i="26"/>
  <c r="L41" i="26"/>
  <c r="L40" i="26"/>
  <c r="L39" i="26"/>
  <c r="L38" i="26"/>
  <c r="L37" i="26"/>
  <c r="L36" i="26"/>
  <c r="L35" i="26"/>
  <c r="L34" i="26"/>
  <c r="L33" i="26"/>
  <c r="L32" i="26"/>
  <c r="L31" i="26"/>
  <c r="L30" i="26"/>
  <c r="L29" i="26"/>
  <c r="L28" i="26"/>
  <c r="L27" i="26"/>
  <c r="L26" i="26"/>
  <c r="L25" i="26"/>
  <c r="L24" i="26"/>
  <c r="L23" i="26"/>
  <c r="L22" i="26"/>
  <c r="L21" i="26"/>
  <c r="L20" i="26"/>
  <c r="L19" i="26"/>
  <c r="L18" i="26"/>
  <c r="L17" i="26"/>
  <c r="L16" i="26"/>
  <c r="L15" i="26"/>
  <c r="L14" i="26"/>
  <c r="L13" i="26"/>
  <c r="L12" i="26"/>
  <c r="L11" i="26"/>
  <c r="D11" i="26"/>
  <c r="H153" i="25"/>
  <c r="I153" i="25"/>
  <c r="J153" i="25"/>
  <c r="K153" i="25"/>
  <c r="L153" i="25"/>
  <c r="M153" i="25"/>
  <c r="N153" i="25"/>
  <c r="O153" i="25"/>
  <c r="P153" i="25"/>
  <c r="Q153" i="25"/>
  <c r="S152" i="25"/>
  <c r="S151" i="25"/>
  <c r="S150" i="25"/>
  <c r="S149" i="25"/>
  <c r="S148" i="25"/>
  <c r="S147" i="25"/>
  <c r="S146" i="25"/>
  <c r="S145" i="25"/>
  <c r="S144" i="25"/>
  <c r="S143" i="25"/>
  <c r="S142" i="25"/>
  <c r="S141" i="25"/>
  <c r="S140" i="25"/>
  <c r="S139" i="25"/>
  <c r="S138" i="25"/>
  <c r="S137" i="25"/>
  <c r="S136" i="25"/>
  <c r="S135" i="25"/>
  <c r="S134" i="25"/>
  <c r="S133" i="25"/>
  <c r="S132" i="25"/>
  <c r="S131" i="25"/>
  <c r="S130" i="25"/>
  <c r="S129" i="25"/>
  <c r="S128" i="25"/>
  <c r="S127" i="25"/>
  <c r="S126" i="25"/>
  <c r="S125" i="25"/>
  <c r="S124" i="25"/>
  <c r="S123" i="25"/>
  <c r="S122" i="25"/>
  <c r="S121" i="25"/>
  <c r="S120" i="25"/>
  <c r="S119" i="25"/>
  <c r="S118" i="25"/>
  <c r="S117" i="25"/>
  <c r="S116" i="25"/>
  <c r="S115" i="25"/>
  <c r="S114" i="25"/>
  <c r="S113" i="25"/>
  <c r="S112" i="25"/>
  <c r="S111" i="25"/>
  <c r="S110" i="25"/>
  <c r="S109" i="25"/>
  <c r="S108" i="25"/>
  <c r="S107" i="25"/>
  <c r="S106" i="25"/>
  <c r="S105" i="25"/>
  <c r="S104" i="25"/>
  <c r="S103" i="25"/>
  <c r="S102" i="25"/>
  <c r="S101" i="25"/>
  <c r="S100" i="25"/>
  <c r="S99" i="25"/>
  <c r="S98" i="25"/>
  <c r="S97" i="25"/>
  <c r="S96" i="25"/>
  <c r="S95" i="25"/>
  <c r="S94" i="25"/>
  <c r="S93" i="25"/>
  <c r="S92" i="25"/>
  <c r="S91" i="25"/>
  <c r="S90" i="25"/>
  <c r="S89" i="25"/>
  <c r="S88" i="25"/>
  <c r="S87" i="25"/>
  <c r="S86" i="25"/>
  <c r="S85" i="25"/>
  <c r="S84" i="25"/>
  <c r="S83" i="25"/>
  <c r="S82" i="25"/>
  <c r="S81" i="25"/>
  <c r="S80" i="25"/>
  <c r="S79" i="25"/>
  <c r="S78" i="25"/>
  <c r="S77" i="25"/>
  <c r="S76" i="25"/>
  <c r="S75" i="25"/>
  <c r="S74" i="25"/>
  <c r="S73" i="25"/>
  <c r="S72" i="25"/>
  <c r="S71" i="25"/>
  <c r="S70" i="25"/>
  <c r="S69" i="25"/>
  <c r="S68" i="25"/>
  <c r="S67" i="25"/>
  <c r="S66" i="25"/>
  <c r="S65" i="25"/>
  <c r="S64" i="25"/>
  <c r="S63" i="25"/>
  <c r="S62" i="25"/>
  <c r="S61" i="25"/>
  <c r="S60" i="25"/>
  <c r="S59" i="25"/>
  <c r="S58" i="25"/>
  <c r="S57" i="25"/>
  <c r="S56" i="25"/>
  <c r="S55" i="25"/>
  <c r="S54" i="25"/>
  <c r="S53" i="25"/>
  <c r="S52" i="25"/>
  <c r="S51" i="25"/>
  <c r="S50" i="25"/>
  <c r="S49" i="25"/>
  <c r="S48" i="25"/>
  <c r="S47" i="25"/>
  <c r="S46" i="25"/>
  <c r="S45" i="25"/>
  <c r="S44" i="25"/>
  <c r="S43" i="25"/>
  <c r="S42" i="25"/>
  <c r="S41" i="25"/>
  <c r="S40" i="25"/>
  <c r="S39" i="25"/>
  <c r="S38" i="25"/>
  <c r="S37" i="25"/>
  <c r="S36" i="25"/>
  <c r="S35" i="25"/>
  <c r="S34" i="25"/>
  <c r="S33" i="25"/>
  <c r="S32" i="25"/>
  <c r="S31" i="25"/>
  <c r="S30" i="25"/>
  <c r="S29" i="25"/>
  <c r="S28" i="25"/>
  <c r="S27" i="25"/>
  <c r="S26" i="25"/>
  <c r="S25" i="25"/>
  <c r="S24" i="25"/>
  <c r="S23" i="25"/>
  <c r="S22" i="25"/>
  <c r="S21" i="25"/>
  <c r="S20" i="25"/>
  <c r="S19" i="25"/>
  <c r="S18" i="25"/>
  <c r="S17" i="25"/>
  <c r="S16" i="25"/>
  <c r="S15" i="25"/>
  <c r="S14" i="25"/>
  <c r="S13" i="25"/>
  <c r="S12" i="25"/>
  <c r="R12" i="9"/>
  <c r="R47" i="9"/>
  <c r="R52" i="9"/>
  <c r="R57" i="9"/>
  <c r="R70" i="9"/>
  <c r="V12" i="19" s="1"/>
  <c r="R71" i="9"/>
  <c r="R72" i="9"/>
  <c r="R73" i="9"/>
  <c r="R74" i="9"/>
  <c r="R75" i="9"/>
  <c r="R77" i="9"/>
  <c r="R78" i="9"/>
  <c r="R79" i="9"/>
  <c r="R80" i="9"/>
  <c r="V22" i="19" s="1"/>
  <c r="R81" i="9"/>
  <c r="V23" i="19" s="1"/>
  <c r="R83" i="9"/>
  <c r="V25" i="19" s="1"/>
  <c r="R84" i="9"/>
  <c r="R85" i="9"/>
  <c r="V27" i="19" s="1"/>
  <c r="R86" i="9"/>
  <c r="R87" i="9"/>
  <c r="R88" i="9"/>
  <c r="V30" i="19" s="1"/>
  <c r="R89" i="9"/>
  <c r="V31" i="19" s="1"/>
  <c r="R90" i="9"/>
  <c r="R91" i="9"/>
  <c r="R92" i="9"/>
  <c r="O11" i="20"/>
  <c r="O10" i="20"/>
  <c r="O19" i="20"/>
  <c r="R47" i="18"/>
  <c r="R52" i="18"/>
  <c r="R57" i="18"/>
  <c r="R70" i="18"/>
  <c r="R71" i="18"/>
  <c r="R72" i="18"/>
  <c r="R73" i="18"/>
  <c r="AA15" i="19" s="1"/>
  <c r="R74" i="18"/>
  <c r="R75" i="18"/>
  <c r="R77" i="18"/>
  <c r="R78" i="18"/>
  <c r="AA20" i="19" s="1"/>
  <c r="R79" i="18"/>
  <c r="R80" i="18"/>
  <c r="R81" i="18"/>
  <c r="R83" i="18"/>
  <c r="R84" i="18"/>
  <c r="R85" i="18"/>
  <c r="R86" i="18"/>
  <c r="AA28" i="19" s="1"/>
  <c r="R87" i="18"/>
  <c r="R88" i="18"/>
  <c r="R89" i="18"/>
  <c r="R90" i="18"/>
  <c r="AA32" i="19" s="1"/>
  <c r="R91" i="18"/>
  <c r="R92" i="18"/>
  <c r="S152" i="1"/>
  <c r="F176" i="1" s="1"/>
  <c r="F177" i="1" s="1"/>
  <c r="F178" i="1" s="1"/>
  <c r="L151" i="8"/>
  <c r="E111" i="17"/>
  <c r="F111" i="17"/>
  <c r="E112" i="17"/>
  <c r="F112" i="17"/>
  <c r="E113" i="17"/>
  <c r="F113" i="17"/>
  <c r="E114" i="17"/>
  <c r="F114" i="17"/>
  <c r="E115" i="17"/>
  <c r="F115" i="17"/>
  <c r="E116" i="17"/>
  <c r="F116" i="17"/>
  <c r="E117" i="17"/>
  <c r="F117" i="17"/>
  <c r="E118" i="17"/>
  <c r="F118" i="17"/>
  <c r="E119" i="17"/>
  <c r="F119" i="17"/>
  <c r="E120" i="17"/>
  <c r="F120" i="17"/>
  <c r="E121" i="17"/>
  <c r="F121" i="17"/>
  <c r="E122" i="17"/>
  <c r="F122" i="17"/>
  <c r="E123" i="17"/>
  <c r="F123" i="17"/>
  <c r="E124" i="17"/>
  <c r="F124" i="17"/>
  <c r="E125" i="17"/>
  <c r="F125" i="17"/>
  <c r="E126" i="17"/>
  <c r="F126" i="17"/>
  <c r="E127" i="17"/>
  <c r="F127" i="17"/>
  <c r="E128" i="17"/>
  <c r="F128" i="17"/>
  <c r="E129" i="17"/>
  <c r="F129" i="17"/>
  <c r="E130" i="17"/>
  <c r="F130" i="17"/>
  <c r="E131" i="17"/>
  <c r="F131" i="17"/>
  <c r="E132" i="17"/>
  <c r="F132" i="17"/>
  <c r="E133" i="17"/>
  <c r="F133" i="17"/>
  <c r="E134" i="17"/>
  <c r="F134" i="17"/>
  <c r="E135" i="17"/>
  <c r="F135" i="17"/>
  <c r="E136" i="17"/>
  <c r="F136" i="17"/>
  <c r="E137" i="17"/>
  <c r="F137" i="17"/>
  <c r="E138" i="17"/>
  <c r="F138" i="17"/>
  <c r="E139" i="17"/>
  <c r="F139" i="17"/>
  <c r="E140" i="17"/>
  <c r="F140" i="17"/>
  <c r="E141" i="17"/>
  <c r="F141" i="17"/>
  <c r="E142" i="17"/>
  <c r="F142" i="17"/>
  <c r="E143" i="17"/>
  <c r="F143" i="17"/>
  <c r="E144" i="17"/>
  <c r="F144" i="17"/>
  <c r="E145" i="17"/>
  <c r="F145" i="17"/>
  <c r="E146" i="17"/>
  <c r="F146" i="17"/>
  <c r="E147" i="17"/>
  <c r="F147" i="17"/>
  <c r="E148" i="17"/>
  <c r="F148" i="17"/>
  <c r="E149" i="17"/>
  <c r="F149" i="17"/>
  <c r="E150" i="17"/>
  <c r="F150" i="17"/>
  <c r="D13" i="16"/>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D62" i="16" s="1"/>
  <c r="D63" i="16" s="1"/>
  <c r="D64" i="16" s="1"/>
  <c r="D65" i="16" s="1"/>
  <c r="D66" i="16" s="1"/>
  <c r="D67" i="16" s="1"/>
  <c r="D68" i="16" s="1"/>
  <c r="D69" i="16" s="1"/>
  <c r="D70" i="16" s="1"/>
  <c r="D71" i="16" s="1"/>
  <c r="D72" i="16" s="1"/>
  <c r="D73" i="16" s="1"/>
  <c r="D74" i="16" s="1"/>
  <c r="D75" i="16" s="1"/>
  <c r="D76" i="16" s="1"/>
  <c r="D77" i="16" s="1"/>
  <c r="D78" i="16" s="1"/>
  <c r="D79" i="16" s="1"/>
  <c r="D80" i="16" s="1"/>
  <c r="D81" i="16" s="1"/>
  <c r="D82" i="16" s="1"/>
  <c r="D83" i="16" s="1"/>
  <c r="D84" i="16" s="1"/>
  <c r="D85" i="16" s="1"/>
  <c r="D86" i="16" s="1"/>
  <c r="D87" i="16" s="1"/>
  <c r="D88" i="16" s="1"/>
  <c r="D89" i="16" s="1"/>
  <c r="D90" i="16" s="1"/>
  <c r="D91" i="16" s="1"/>
  <c r="D92" i="16" s="1"/>
  <c r="D93" i="16" s="1"/>
  <c r="D94" i="16" s="1"/>
  <c r="D95" i="16" s="1"/>
  <c r="D96" i="16" s="1"/>
  <c r="D97" i="16" s="1"/>
  <c r="D98" i="16" s="1"/>
  <c r="D99" i="16" s="1"/>
  <c r="D100" i="16" s="1"/>
  <c r="E117" i="16"/>
  <c r="F117" i="16"/>
  <c r="E118" i="16"/>
  <c r="F118" i="16"/>
  <c r="E119" i="16"/>
  <c r="F119" i="16"/>
  <c r="E120" i="16"/>
  <c r="F120" i="16"/>
  <c r="E121" i="16"/>
  <c r="F121" i="16"/>
  <c r="E122" i="16"/>
  <c r="F122" i="16"/>
  <c r="E123" i="16"/>
  <c r="F123" i="16"/>
  <c r="E124" i="16"/>
  <c r="F124" i="16"/>
  <c r="E125" i="16"/>
  <c r="F125" i="16"/>
  <c r="E126" i="16"/>
  <c r="F126" i="16"/>
  <c r="E127" i="16"/>
  <c r="F127" i="16"/>
  <c r="E128" i="16"/>
  <c r="F128" i="16"/>
  <c r="E129" i="16"/>
  <c r="F129" i="16"/>
  <c r="E130" i="16"/>
  <c r="F130" i="16"/>
  <c r="E131" i="16"/>
  <c r="F131" i="16"/>
  <c r="E132" i="16"/>
  <c r="F132" i="16"/>
  <c r="E133" i="16"/>
  <c r="F133" i="16"/>
  <c r="E134" i="16"/>
  <c r="F134" i="16"/>
  <c r="E135" i="16"/>
  <c r="F135" i="16"/>
  <c r="E136" i="16"/>
  <c r="F136" i="16"/>
  <c r="E137" i="16"/>
  <c r="F137" i="16"/>
  <c r="E138" i="16"/>
  <c r="F138" i="16"/>
  <c r="E139" i="16"/>
  <c r="F139" i="16"/>
  <c r="E140" i="16"/>
  <c r="F140" i="16"/>
  <c r="E141" i="16"/>
  <c r="F141" i="16"/>
  <c r="E142" i="16"/>
  <c r="F142" i="16"/>
  <c r="E143" i="16"/>
  <c r="F143" i="16"/>
  <c r="E144" i="16"/>
  <c r="F144" i="16"/>
  <c r="E145" i="16"/>
  <c r="F145" i="16"/>
  <c r="E146" i="16"/>
  <c r="F146" i="16"/>
  <c r="E147" i="16"/>
  <c r="F147" i="16"/>
  <c r="E148" i="16"/>
  <c r="F148" i="16"/>
  <c r="E149" i="16"/>
  <c r="F149" i="16"/>
  <c r="E150" i="16"/>
  <c r="F150" i="16"/>
  <c r="E151" i="16"/>
  <c r="F151" i="16"/>
  <c r="E109" i="16"/>
  <c r="F109" i="16"/>
  <c r="E110" i="16"/>
  <c r="I325" i="18" s="1"/>
  <c r="F110" i="16"/>
  <c r="E111" i="16"/>
  <c r="F111" i="16"/>
  <c r="E112" i="16"/>
  <c r="F112" i="16"/>
  <c r="E113" i="16"/>
  <c r="F113" i="16"/>
  <c r="E114" i="16"/>
  <c r="F114" i="16"/>
  <c r="E115" i="16"/>
  <c r="F115" i="16"/>
  <c r="E116" i="16"/>
  <c r="F116" i="16"/>
  <c r="D11" i="15"/>
  <c r="D11" i="13"/>
  <c r="D12" i="13" s="1"/>
  <c r="D13" i="13" s="1"/>
  <c r="D14" i="13" s="1"/>
  <c r="D15" i="13" s="1"/>
  <c r="D16" i="13" s="1"/>
  <c r="D17" i="13" s="1"/>
  <c r="D18" i="13" s="1"/>
  <c r="D19" i="13" s="1"/>
  <c r="D20" i="13" s="1"/>
  <c r="E10" i="22"/>
  <c r="E11" i="22" s="1"/>
  <c r="E12" i="22" s="1"/>
  <c r="E13" i="22" s="1"/>
  <c r="E14" i="22" s="1"/>
  <c r="E15" i="22" s="1"/>
  <c r="E16" i="22" s="1"/>
  <c r="E17" i="22" s="1"/>
  <c r="E18" i="22" s="1"/>
  <c r="E19" i="22" s="1"/>
  <c r="E12" i="8"/>
  <c r="F12" i="8"/>
  <c r="E13" i="8"/>
  <c r="F13" i="8"/>
  <c r="E14" i="8"/>
  <c r="F14" i="8"/>
  <c r="E15" i="8"/>
  <c r="F15" i="8"/>
  <c r="E16" i="8"/>
  <c r="F16" i="8"/>
  <c r="E17" i="8"/>
  <c r="F17" i="8"/>
  <c r="E18" i="8"/>
  <c r="F18" i="8"/>
  <c r="E19" i="8"/>
  <c r="F19" i="8"/>
  <c r="E20" i="8"/>
  <c r="F20" i="8"/>
  <c r="E21" i="8"/>
  <c r="F21" i="8"/>
  <c r="E22" i="8"/>
  <c r="F22" i="8"/>
  <c r="E23" i="8"/>
  <c r="F23" i="8"/>
  <c r="E24" i="8"/>
  <c r="F24" i="8"/>
  <c r="E25" i="8"/>
  <c r="F25" i="8"/>
  <c r="E26" i="8"/>
  <c r="F26"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47" i="8"/>
  <c r="F47" i="8"/>
  <c r="E48" i="8"/>
  <c r="F48" i="8"/>
  <c r="E49" i="8"/>
  <c r="F49" i="8"/>
  <c r="E50" i="8"/>
  <c r="F50" i="8"/>
  <c r="E51" i="8"/>
  <c r="F51" i="8"/>
  <c r="E52" i="8"/>
  <c r="F52" i="8"/>
  <c r="E53" i="8"/>
  <c r="F53" i="8"/>
  <c r="E54" i="8"/>
  <c r="F54" i="8"/>
  <c r="E55" i="8"/>
  <c r="F55" i="8"/>
  <c r="E56" i="8"/>
  <c r="F56" i="8"/>
  <c r="E57" i="8"/>
  <c r="F57" i="8"/>
  <c r="E58" i="8"/>
  <c r="F58" i="8"/>
  <c r="E59" i="8"/>
  <c r="F59" i="8"/>
  <c r="E60" i="8"/>
  <c r="F60" i="8"/>
  <c r="E61" i="8"/>
  <c r="F61" i="8"/>
  <c r="E62" i="8"/>
  <c r="F62" i="8"/>
  <c r="E63" i="8"/>
  <c r="F63" i="8"/>
  <c r="E64" i="8"/>
  <c r="F64" i="8"/>
  <c r="E65" i="8"/>
  <c r="F65" i="8"/>
  <c r="E66" i="8"/>
  <c r="F66" i="8"/>
  <c r="E67" i="8"/>
  <c r="F67" i="8"/>
  <c r="E68" i="8"/>
  <c r="F68" i="8"/>
  <c r="E69" i="8"/>
  <c r="F69" i="8"/>
  <c r="E70" i="8"/>
  <c r="F70" i="8"/>
  <c r="E71" i="8"/>
  <c r="F71" i="8"/>
  <c r="E72" i="8"/>
  <c r="F72" i="8"/>
  <c r="E73" i="8"/>
  <c r="F73" i="8"/>
  <c r="E74" i="8"/>
  <c r="F74" i="8"/>
  <c r="E75" i="8"/>
  <c r="F75" i="8"/>
  <c r="E76" i="8"/>
  <c r="F76" i="8"/>
  <c r="E77" i="8"/>
  <c r="F77" i="8"/>
  <c r="E78" i="8"/>
  <c r="F78" i="8"/>
  <c r="E79" i="8"/>
  <c r="F79" i="8"/>
  <c r="E80" i="8"/>
  <c r="F80" i="8"/>
  <c r="E81" i="8"/>
  <c r="F81" i="8"/>
  <c r="E82" i="8"/>
  <c r="F82" i="8"/>
  <c r="E83" i="8"/>
  <c r="F83" i="8"/>
  <c r="E84" i="8"/>
  <c r="F84" i="8"/>
  <c r="E85" i="8"/>
  <c r="F85" i="8"/>
  <c r="E86" i="8"/>
  <c r="F86" i="8"/>
  <c r="E87" i="8"/>
  <c r="F87" i="8"/>
  <c r="E88" i="8"/>
  <c r="F88" i="8"/>
  <c r="E89" i="8"/>
  <c r="F89" i="8"/>
  <c r="E90" i="8"/>
  <c r="F90" i="8"/>
  <c r="E91" i="8"/>
  <c r="F91" i="8"/>
  <c r="E92" i="8"/>
  <c r="F92" i="8"/>
  <c r="E93" i="8"/>
  <c r="F93" i="8"/>
  <c r="E94" i="8"/>
  <c r="F94" i="8"/>
  <c r="E95" i="8"/>
  <c r="F95" i="8"/>
  <c r="E96" i="8"/>
  <c r="F96" i="8"/>
  <c r="E97" i="8"/>
  <c r="F97" i="8"/>
  <c r="E98" i="8"/>
  <c r="F98" i="8"/>
  <c r="E99" i="8"/>
  <c r="F99" i="8"/>
  <c r="E100" i="8"/>
  <c r="F100" i="8"/>
  <c r="E101" i="8"/>
  <c r="F101" i="8"/>
  <c r="E102" i="8"/>
  <c r="F102" i="8"/>
  <c r="E103" i="8"/>
  <c r="F103" i="8"/>
  <c r="E104" i="8"/>
  <c r="F104" i="8"/>
  <c r="E105" i="8"/>
  <c r="F105" i="8"/>
  <c r="E106" i="8"/>
  <c r="F106" i="8"/>
  <c r="E107" i="8"/>
  <c r="F107" i="8"/>
  <c r="E108" i="8"/>
  <c r="F108" i="8"/>
  <c r="E109" i="8"/>
  <c r="F109" i="8"/>
  <c r="E110" i="8"/>
  <c r="F110" i="8"/>
  <c r="E111" i="8"/>
  <c r="F111" i="8"/>
  <c r="E112" i="8"/>
  <c r="F112" i="8"/>
  <c r="E113" i="8"/>
  <c r="F113" i="8"/>
  <c r="E114" i="8"/>
  <c r="F114" i="8"/>
  <c r="E115" i="8"/>
  <c r="F115" i="8"/>
  <c r="E116" i="8"/>
  <c r="F116" i="8"/>
  <c r="E117" i="8"/>
  <c r="F117" i="8"/>
  <c r="E118" i="8"/>
  <c r="F118" i="8"/>
  <c r="E119" i="8"/>
  <c r="F119" i="8"/>
  <c r="E120" i="8"/>
  <c r="F120" i="8"/>
  <c r="E121" i="8"/>
  <c r="F121" i="8"/>
  <c r="E122" i="8"/>
  <c r="F122" i="8"/>
  <c r="E123" i="8"/>
  <c r="F123" i="8"/>
  <c r="E124" i="8"/>
  <c r="F124" i="8"/>
  <c r="E125" i="8"/>
  <c r="F125" i="8"/>
  <c r="E126" i="8"/>
  <c r="F126" i="8"/>
  <c r="E127" i="8"/>
  <c r="F127" i="8"/>
  <c r="E128" i="8"/>
  <c r="F128" i="8"/>
  <c r="E129" i="8"/>
  <c r="F129" i="8"/>
  <c r="E130" i="8"/>
  <c r="F130" i="8"/>
  <c r="E131" i="8"/>
  <c r="F131" i="8"/>
  <c r="E132" i="8"/>
  <c r="F132" i="8"/>
  <c r="E133" i="8"/>
  <c r="F133" i="8"/>
  <c r="E134" i="8"/>
  <c r="F134" i="8"/>
  <c r="E135" i="8"/>
  <c r="F135" i="8"/>
  <c r="E136" i="8"/>
  <c r="F136" i="8"/>
  <c r="E137" i="8"/>
  <c r="F137" i="8"/>
  <c r="E138" i="8"/>
  <c r="F138" i="8"/>
  <c r="E139" i="8"/>
  <c r="F139" i="8"/>
  <c r="E140" i="8"/>
  <c r="F140" i="8"/>
  <c r="E141" i="8"/>
  <c r="F141" i="8"/>
  <c r="E142" i="8"/>
  <c r="F142" i="8"/>
  <c r="E143" i="8"/>
  <c r="F143" i="8"/>
  <c r="E144" i="8"/>
  <c r="F144" i="8"/>
  <c r="E145" i="8"/>
  <c r="F145" i="8"/>
  <c r="E146" i="8"/>
  <c r="F146" i="8"/>
  <c r="E147" i="8"/>
  <c r="F147" i="8"/>
  <c r="E148" i="8"/>
  <c r="F148" i="8"/>
  <c r="E149" i="8"/>
  <c r="F149" i="8"/>
  <c r="E150" i="8"/>
  <c r="F150" i="8"/>
  <c r="E13" i="1"/>
  <c r="F13" i="1"/>
  <c r="E14" i="1"/>
  <c r="F14" i="1"/>
  <c r="E15" i="1"/>
  <c r="F15" i="1"/>
  <c r="E16" i="1"/>
  <c r="F16" i="1"/>
  <c r="E17" i="1"/>
  <c r="F17" i="1"/>
  <c r="E18" i="1"/>
  <c r="F18" i="1"/>
  <c r="E19" i="1"/>
  <c r="I207" i="9" s="1"/>
  <c r="F19" i="1"/>
  <c r="E20" i="1"/>
  <c r="F20" i="1"/>
  <c r="E21" i="1"/>
  <c r="F21" i="1"/>
  <c r="E22" i="1"/>
  <c r="F22" i="1"/>
  <c r="E23" i="1"/>
  <c r="I211" i="9" s="1"/>
  <c r="F23" i="1"/>
  <c r="E24" i="1"/>
  <c r="I212" i="9" s="1"/>
  <c r="F24" i="1"/>
  <c r="E25" i="1"/>
  <c r="F25" i="1"/>
  <c r="E26" i="1"/>
  <c r="F26" i="1"/>
  <c r="E27" i="1"/>
  <c r="I215" i="9" s="1"/>
  <c r="F27" i="1"/>
  <c r="E28" i="1"/>
  <c r="F28" i="1"/>
  <c r="E29" i="1"/>
  <c r="F29" i="1"/>
  <c r="E30" i="1"/>
  <c r="F30" i="1"/>
  <c r="E31" i="1"/>
  <c r="I219" i="9" s="1"/>
  <c r="F31" i="1"/>
  <c r="E32" i="1"/>
  <c r="F32" i="1"/>
  <c r="E33" i="1"/>
  <c r="I221" i="9" s="1"/>
  <c r="F33" i="1"/>
  <c r="E34" i="1"/>
  <c r="F34" i="1"/>
  <c r="E35" i="1"/>
  <c r="I223" i="9" s="1"/>
  <c r="F35" i="1"/>
  <c r="E36" i="1"/>
  <c r="F36" i="1"/>
  <c r="E37" i="1"/>
  <c r="F37" i="1"/>
  <c r="E38" i="1"/>
  <c r="F38" i="1"/>
  <c r="E39" i="1"/>
  <c r="F39" i="1"/>
  <c r="E40" i="1"/>
  <c r="I228" i="9" s="1"/>
  <c r="F40" i="1"/>
  <c r="E41" i="1"/>
  <c r="F41" i="1"/>
  <c r="E42" i="1"/>
  <c r="F42" i="1"/>
  <c r="E43" i="1"/>
  <c r="I231" i="9" s="1"/>
  <c r="F43" i="1"/>
  <c r="E44" i="1"/>
  <c r="F44" i="1"/>
  <c r="E45" i="1"/>
  <c r="I233" i="9" s="1"/>
  <c r="F45" i="1"/>
  <c r="E46" i="1"/>
  <c r="F46" i="1"/>
  <c r="E47" i="1"/>
  <c r="I235" i="9" s="1"/>
  <c r="F47" i="1"/>
  <c r="E48" i="1"/>
  <c r="I236" i="9" s="1"/>
  <c r="F48" i="1"/>
  <c r="E49" i="1"/>
  <c r="F49" i="1"/>
  <c r="E50" i="1"/>
  <c r="I238" i="9" s="1"/>
  <c r="F50" i="1"/>
  <c r="E51" i="1"/>
  <c r="F51" i="1"/>
  <c r="E52" i="1"/>
  <c r="F52" i="1"/>
  <c r="E53" i="1"/>
  <c r="F53" i="1"/>
  <c r="E54" i="1"/>
  <c r="I242" i="9" s="1"/>
  <c r="F54" i="1"/>
  <c r="E55" i="1"/>
  <c r="I243" i="9" s="1"/>
  <c r="F55" i="1"/>
  <c r="E56" i="1"/>
  <c r="I244" i="9" s="1"/>
  <c r="F56" i="1"/>
  <c r="E57" i="1"/>
  <c r="I245" i="9" s="1"/>
  <c r="F57" i="1"/>
  <c r="E58" i="1"/>
  <c r="F58" i="1"/>
  <c r="E59" i="1"/>
  <c r="I247" i="9" s="1"/>
  <c r="F59" i="1"/>
  <c r="E60" i="1"/>
  <c r="F60" i="1"/>
  <c r="E61" i="1"/>
  <c r="I249" i="9" s="1"/>
  <c r="F61" i="1"/>
  <c r="E62" i="1"/>
  <c r="F62" i="1"/>
  <c r="E63" i="1"/>
  <c r="I251" i="9" s="1"/>
  <c r="F63" i="1"/>
  <c r="E64" i="1"/>
  <c r="I252" i="9" s="1"/>
  <c r="F64" i="1"/>
  <c r="E65" i="1"/>
  <c r="I253" i="9" s="1"/>
  <c r="F65" i="1"/>
  <c r="E66" i="1"/>
  <c r="I254" i="9" s="1"/>
  <c r="F66" i="1"/>
  <c r="E67" i="1"/>
  <c r="I255" i="9" s="1"/>
  <c r="F67" i="1"/>
  <c r="E68" i="1"/>
  <c r="F68" i="1"/>
  <c r="E69" i="1"/>
  <c r="I257" i="9" s="1"/>
  <c r="F69" i="1"/>
  <c r="E70" i="1"/>
  <c r="F70" i="1"/>
  <c r="E71" i="1"/>
  <c r="I259" i="9" s="1"/>
  <c r="F71" i="1"/>
  <c r="E72" i="1"/>
  <c r="I260" i="9" s="1"/>
  <c r="F72" i="1"/>
  <c r="E73" i="1"/>
  <c r="I261" i="9" s="1"/>
  <c r="F73" i="1"/>
  <c r="E74" i="1"/>
  <c r="F74" i="1"/>
  <c r="E75" i="1"/>
  <c r="I263" i="9" s="1"/>
  <c r="F75" i="1"/>
  <c r="E76" i="1"/>
  <c r="F76" i="1"/>
  <c r="E77" i="1"/>
  <c r="I265" i="9" s="1"/>
  <c r="F77" i="1"/>
  <c r="E78" i="1"/>
  <c r="F78" i="1"/>
  <c r="E79" i="1"/>
  <c r="F79" i="1"/>
  <c r="E80" i="1"/>
  <c r="I268" i="9" s="1"/>
  <c r="F80" i="1"/>
  <c r="E81" i="1"/>
  <c r="F81" i="1"/>
  <c r="E82" i="1"/>
  <c r="I270" i="9" s="1"/>
  <c r="F82" i="1"/>
  <c r="E83" i="1"/>
  <c r="I271" i="9" s="1"/>
  <c r="F83" i="1"/>
  <c r="E84" i="1"/>
  <c r="I272" i="9" s="1"/>
  <c r="F84" i="1"/>
  <c r="E85" i="1"/>
  <c r="I273" i="9" s="1"/>
  <c r="F85" i="1"/>
  <c r="E86" i="1"/>
  <c r="I274" i="9" s="1"/>
  <c r="F86" i="1"/>
  <c r="E87" i="1"/>
  <c r="I275" i="9" s="1"/>
  <c r="F87" i="1"/>
  <c r="E88" i="1"/>
  <c r="F88" i="1"/>
  <c r="E89" i="1"/>
  <c r="I277" i="9" s="1"/>
  <c r="F89" i="1"/>
  <c r="E90" i="1"/>
  <c r="I278" i="9" s="1"/>
  <c r="F90" i="1"/>
  <c r="E91" i="1"/>
  <c r="I279" i="9" s="1"/>
  <c r="F91" i="1"/>
  <c r="E92" i="1"/>
  <c r="F92" i="1"/>
  <c r="E93" i="1"/>
  <c r="F93" i="1"/>
  <c r="E94" i="1"/>
  <c r="I282" i="9" s="1"/>
  <c r="F94" i="1"/>
  <c r="E95" i="1"/>
  <c r="I283" i="9" s="1"/>
  <c r="F95" i="1"/>
  <c r="E96" i="1"/>
  <c r="F96" i="1"/>
  <c r="E97" i="1"/>
  <c r="I285" i="9" s="1"/>
  <c r="F97" i="1"/>
  <c r="E98" i="1"/>
  <c r="I286" i="9" s="1"/>
  <c r="F98" i="1"/>
  <c r="E99" i="1"/>
  <c r="I287" i="9" s="1"/>
  <c r="F99" i="1"/>
  <c r="E100" i="1"/>
  <c r="F100" i="1"/>
  <c r="E101" i="1"/>
  <c r="F101" i="1"/>
  <c r="E102" i="1"/>
  <c r="I290" i="9" s="1"/>
  <c r="F102" i="1"/>
  <c r="E103" i="1"/>
  <c r="I291" i="9" s="1"/>
  <c r="F103" i="1"/>
  <c r="E104" i="1"/>
  <c r="F104" i="1"/>
  <c r="E105" i="1"/>
  <c r="I293" i="9" s="1"/>
  <c r="F105" i="1"/>
  <c r="E106" i="1"/>
  <c r="I294" i="9" s="1"/>
  <c r="F106" i="1"/>
  <c r="E107" i="1"/>
  <c r="I295" i="9" s="1"/>
  <c r="F107" i="1"/>
  <c r="E108" i="1"/>
  <c r="I296" i="9" s="1"/>
  <c r="F108" i="1"/>
  <c r="E109" i="1"/>
  <c r="I297" i="9" s="1"/>
  <c r="F109" i="1"/>
  <c r="E110" i="1"/>
  <c r="I298" i="9" s="1"/>
  <c r="F110" i="1"/>
  <c r="E111" i="1"/>
  <c r="I299" i="9" s="1"/>
  <c r="F111" i="1"/>
  <c r="E112" i="1"/>
  <c r="F112" i="1"/>
  <c r="E113" i="1"/>
  <c r="I301" i="9" s="1"/>
  <c r="F113" i="1"/>
  <c r="E114" i="1"/>
  <c r="I302" i="9" s="1"/>
  <c r="F114" i="1"/>
  <c r="E115" i="1"/>
  <c r="I303" i="9" s="1"/>
  <c r="F115" i="1"/>
  <c r="E116" i="1"/>
  <c r="I304" i="9" s="1"/>
  <c r="F116" i="1"/>
  <c r="E117" i="1"/>
  <c r="I305" i="9" s="1"/>
  <c r="F117" i="1"/>
  <c r="E118" i="1"/>
  <c r="I306" i="9" s="1"/>
  <c r="F118" i="1"/>
  <c r="E119" i="1"/>
  <c r="I307" i="9" s="1"/>
  <c r="F119" i="1"/>
  <c r="E120" i="1"/>
  <c r="F120" i="1"/>
  <c r="E121" i="1"/>
  <c r="I309" i="9" s="1"/>
  <c r="F121" i="1"/>
  <c r="E122" i="1"/>
  <c r="I310" i="9" s="1"/>
  <c r="F122" i="1"/>
  <c r="E123" i="1"/>
  <c r="I311" i="9" s="1"/>
  <c r="F123" i="1"/>
  <c r="E124" i="1"/>
  <c r="F124" i="1"/>
  <c r="E125" i="1"/>
  <c r="F125" i="1"/>
  <c r="E126" i="1"/>
  <c r="I314" i="9" s="1"/>
  <c r="F126" i="1"/>
  <c r="E127" i="1"/>
  <c r="I315" i="9" s="1"/>
  <c r="F127" i="1"/>
  <c r="E128" i="1"/>
  <c r="I316" i="9" s="1"/>
  <c r="F128" i="1"/>
  <c r="E129" i="1"/>
  <c r="I317" i="9" s="1"/>
  <c r="F129" i="1"/>
  <c r="E130" i="1"/>
  <c r="I318" i="9" s="1"/>
  <c r="F130" i="1"/>
  <c r="E131" i="1"/>
  <c r="I319" i="9" s="1"/>
  <c r="F131" i="1"/>
  <c r="E132" i="1"/>
  <c r="F132" i="1"/>
  <c r="E133" i="1"/>
  <c r="I321" i="9" s="1"/>
  <c r="F133" i="1"/>
  <c r="E134" i="1"/>
  <c r="I322" i="9" s="1"/>
  <c r="F134" i="1"/>
  <c r="E135" i="1"/>
  <c r="I323" i="9" s="1"/>
  <c r="F135" i="1"/>
  <c r="E136" i="1"/>
  <c r="F136" i="1"/>
  <c r="E137" i="1"/>
  <c r="I325" i="9" s="1"/>
  <c r="F137" i="1"/>
  <c r="E138" i="1"/>
  <c r="I326" i="9" s="1"/>
  <c r="F138" i="1"/>
  <c r="E139" i="1"/>
  <c r="I327" i="9" s="1"/>
  <c r="F139" i="1"/>
  <c r="E140" i="1"/>
  <c r="F140" i="1"/>
  <c r="E141" i="1"/>
  <c r="I329" i="9" s="1"/>
  <c r="F141" i="1"/>
  <c r="E142" i="1"/>
  <c r="I330" i="9" s="1"/>
  <c r="F142" i="1"/>
  <c r="E143" i="1"/>
  <c r="I331" i="9" s="1"/>
  <c r="F143" i="1"/>
  <c r="E144" i="1"/>
  <c r="I332" i="9" s="1"/>
  <c r="F144" i="1"/>
  <c r="E145" i="1"/>
  <c r="F145" i="1"/>
  <c r="E146" i="1"/>
  <c r="I334" i="9" s="1"/>
  <c r="F146" i="1"/>
  <c r="E147" i="1"/>
  <c r="I335" i="9" s="1"/>
  <c r="F147" i="1"/>
  <c r="E148" i="1"/>
  <c r="I336" i="9" s="1"/>
  <c r="F148" i="1"/>
  <c r="E149" i="1"/>
  <c r="I337" i="9" s="1"/>
  <c r="F149" i="1"/>
  <c r="E150" i="1"/>
  <c r="I338" i="9" s="1"/>
  <c r="F150" i="1"/>
  <c r="E151" i="1"/>
  <c r="I339" i="9" s="1"/>
  <c r="F151" i="1"/>
  <c r="I328" i="9"/>
  <c r="I312" i="9"/>
  <c r="I313" i="9"/>
  <c r="I320" i="9"/>
  <c r="I324" i="9"/>
  <c r="I333" i="9"/>
  <c r="I300" i="9"/>
  <c r="I308" i="9"/>
  <c r="I276" i="9"/>
  <c r="I280" i="9"/>
  <c r="I281" i="9"/>
  <c r="I284" i="9"/>
  <c r="I288" i="9"/>
  <c r="I289" i="9"/>
  <c r="I292" i="9"/>
  <c r="I227" i="9"/>
  <c r="I229" i="9"/>
  <c r="I230" i="9"/>
  <c r="I232" i="9"/>
  <c r="I234" i="9"/>
  <c r="I237" i="9"/>
  <c r="I239" i="9"/>
  <c r="I240" i="9"/>
  <c r="I241" i="9"/>
  <c r="I246" i="9"/>
  <c r="I248" i="9"/>
  <c r="I250" i="9"/>
  <c r="I256" i="9"/>
  <c r="I258" i="9"/>
  <c r="I262" i="9"/>
  <c r="I264" i="9"/>
  <c r="I266" i="9"/>
  <c r="I267" i="9"/>
  <c r="I269" i="9"/>
  <c r="I205" i="9"/>
  <c r="I206" i="9"/>
  <c r="I208" i="9"/>
  <c r="I209" i="9"/>
  <c r="I210" i="9"/>
  <c r="I213" i="9"/>
  <c r="I214" i="9"/>
  <c r="I216" i="9"/>
  <c r="I217" i="9"/>
  <c r="I218" i="9"/>
  <c r="I220" i="9"/>
  <c r="I222" i="9"/>
  <c r="I224" i="9"/>
  <c r="I225" i="9"/>
  <c r="I226" i="9"/>
  <c r="D13" i="1"/>
  <c r="D14" i="1" s="1"/>
  <c r="D15" i="1" s="1"/>
  <c r="D16" i="1" s="1"/>
  <c r="D17" i="1" s="1"/>
  <c r="D18" i="1"/>
  <c r="D19" i="1" s="1"/>
  <c r="D20" i="1" s="1"/>
  <c r="D21" i="1"/>
  <c r="H152" i="8"/>
  <c r="I152" i="8"/>
  <c r="J152" i="8"/>
  <c r="K152" i="8"/>
  <c r="AA34" i="19"/>
  <c r="Z34" i="19"/>
  <c r="Y34" i="19"/>
  <c r="X34" i="19"/>
  <c r="W34" i="19"/>
  <c r="AA33" i="19"/>
  <c r="Z33" i="19"/>
  <c r="Y33" i="19"/>
  <c r="X33" i="19"/>
  <c r="W33" i="19"/>
  <c r="Z32" i="19"/>
  <c r="Y32" i="19"/>
  <c r="X32" i="19"/>
  <c r="W32" i="19"/>
  <c r="AA31" i="19"/>
  <c r="Z31" i="19"/>
  <c r="Y31" i="19"/>
  <c r="X31" i="19"/>
  <c r="W31" i="19"/>
  <c r="AA30" i="19"/>
  <c r="Z30" i="19"/>
  <c r="Y30" i="19"/>
  <c r="X30" i="19"/>
  <c r="W30" i="19"/>
  <c r="AD30" i="19" s="1"/>
  <c r="AA29" i="19"/>
  <c r="Z29" i="19"/>
  <c r="Y29" i="19"/>
  <c r="X29" i="19"/>
  <c r="W29" i="19"/>
  <c r="Z28" i="19"/>
  <c r="Y28" i="19"/>
  <c r="X28" i="19"/>
  <c r="W28" i="19"/>
  <c r="AA27" i="19"/>
  <c r="Z27" i="19"/>
  <c r="Y27" i="19"/>
  <c r="X27" i="19"/>
  <c r="W27" i="19"/>
  <c r="AA26" i="19"/>
  <c r="Z26" i="19"/>
  <c r="Y26" i="19"/>
  <c r="X26" i="19"/>
  <c r="W26" i="19"/>
  <c r="AA25" i="19"/>
  <c r="Z25" i="19"/>
  <c r="Y25" i="19"/>
  <c r="X25" i="19"/>
  <c r="AA23" i="19"/>
  <c r="Z23" i="19"/>
  <c r="Y23" i="19"/>
  <c r="X23" i="19"/>
  <c r="W23" i="19"/>
  <c r="AA22" i="19"/>
  <c r="Z22" i="19"/>
  <c r="Y22" i="19"/>
  <c r="X22" i="19"/>
  <c r="W22" i="19"/>
  <c r="AA21" i="19"/>
  <c r="Z21" i="19"/>
  <c r="Y21" i="19"/>
  <c r="X21" i="19"/>
  <c r="W21" i="19"/>
  <c r="Z20" i="19"/>
  <c r="Y20" i="19"/>
  <c r="X20" i="19"/>
  <c r="W20" i="19"/>
  <c r="AA19" i="19"/>
  <c r="Z19" i="19"/>
  <c r="Y19" i="19"/>
  <c r="X19" i="19"/>
  <c r="AA17" i="19"/>
  <c r="Z17" i="19"/>
  <c r="Y17" i="19"/>
  <c r="X17" i="19"/>
  <c r="W17" i="19"/>
  <c r="AA16" i="19"/>
  <c r="Z16" i="19"/>
  <c r="Y16" i="19"/>
  <c r="X16" i="19"/>
  <c r="W16" i="19"/>
  <c r="Z15" i="19"/>
  <c r="Y15" i="19"/>
  <c r="X15" i="19"/>
  <c r="W15" i="19"/>
  <c r="AA14" i="19"/>
  <c r="Z14" i="19"/>
  <c r="Y14" i="19"/>
  <c r="X14" i="19"/>
  <c r="AE14" i="19" s="1"/>
  <c r="W14" i="19"/>
  <c r="AA13" i="19"/>
  <c r="Z13" i="19"/>
  <c r="Y13" i="19"/>
  <c r="X13" i="19"/>
  <c r="W13" i="19"/>
  <c r="AA12" i="19"/>
  <c r="Z12" i="19"/>
  <c r="Y12" i="19"/>
  <c r="X12" i="19"/>
  <c r="W25" i="19"/>
  <c r="W19" i="19"/>
  <c r="W12" i="19"/>
  <c r="Q11" i="19"/>
  <c r="J11" i="19"/>
  <c r="L11" i="8"/>
  <c r="I11" i="19" s="1"/>
  <c r="J12" i="19"/>
  <c r="L12" i="8"/>
  <c r="I12" i="19" s="1"/>
  <c r="J13" i="19"/>
  <c r="L13" i="8"/>
  <c r="I13" i="19" s="1"/>
  <c r="J14" i="19"/>
  <c r="L14" i="8"/>
  <c r="I14" i="19" s="1"/>
  <c r="J15" i="19"/>
  <c r="L15" i="8"/>
  <c r="I15" i="19" s="1"/>
  <c r="J16" i="19"/>
  <c r="L16" i="8"/>
  <c r="I16" i="19" s="1"/>
  <c r="J17" i="19"/>
  <c r="L17" i="8"/>
  <c r="I17" i="19" s="1"/>
  <c r="J18" i="19"/>
  <c r="L18" i="19" s="1"/>
  <c r="L18" i="8"/>
  <c r="I18" i="19" s="1"/>
  <c r="J19" i="19"/>
  <c r="L19" i="8"/>
  <c r="I19" i="19" s="1"/>
  <c r="J20" i="19"/>
  <c r="L20" i="8"/>
  <c r="I20" i="19" s="1"/>
  <c r="J21" i="19"/>
  <c r="L21" i="8"/>
  <c r="I21" i="19" s="1"/>
  <c r="J22" i="19"/>
  <c r="L22" i="8"/>
  <c r="I22" i="19" s="1"/>
  <c r="J23" i="19"/>
  <c r="L23" i="8"/>
  <c r="I23" i="19" s="1"/>
  <c r="J24" i="19"/>
  <c r="L24" i="8"/>
  <c r="I24" i="19" s="1"/>
  <c r="J25" i="19"/>
  <c r="L25" i="8"/>
  <c r="I25" i="19" s="1"/>
  <c r="J26" i="19"/>
  <c r="L26" i="8"/>
  <c r="I26" i="19" s="1"/>
  <c r="J27" i="19"/>
  <c r="L27" i="8"/>
  <c r="I27" i="19" s="1"/>
  <c r="J28" i="19"/>
  <c r="L28" i="8"/>
  <c r="I28" i="19" s="1"/>
  <c r="J29" i="19"/>
  <c r="L29" i="8"/>
  <c r="I29" i="19" s="1"/>
  <c r="J30" i="19"/>
  <c r="L30" i="19" s="1"/>
  <c r="L30" i="8"/>
  <c r="I30" i="19" s="1"/>
  <c r="L151" i="17"/>
  <c r="S12" i="16"/>
  <c r="H11" i="19" s="1"/>
  <c r="S12" i="1"/>
  <c r="G11" i="19" s="1"/>
  <c r="S13" i="16"/>
  <c r="H12" i="19" s="1"/>
  <c r="K12" i="19" s="1"/>
  <c r="S13" i="1"/>
  <c r="G12" i="19" s="1"/>
  <c r="S14" i="16"/>
  <c r="H13" i="19" s="1"/>
  <c r="S14" i="1"/>
  <c r="G13" i="19" s="1"/>
  <c r="S15" i="16"/>
  <c r="H14" i="19" s="1"/>
  <c r="S15" i="1"/>
  <c r="G14" i="19" s="1"/>
  <c r="S16" i="16"/>
  <c r="H15" i="19" s="1"/>
  <c r="S16" i="1"/>
  <c r="G15" i="19" s="1"/>
  <c r="S17" i="16"/>
  <c r="H16" i="19" s="1"/>
  <c r="S17" i="1"/>
  <c r="G16" i="19" s="1"/>
  <c r="S18" i="16"/>
  <c r="H17" i="19" s="1"/>
  <c r="S18" i="1"/>
  <c r="G17" i="19" s="1"/>
  <c r="S19" i="16"/>
  <c r="H18" i="19" s="1"/>
  <c r="S19" i="1"/>
  <c r="G18" i="19" s="1"/>
  <c r="S20" i="16"/>
  <c r="H19" i="19" s="1"/>
  <c r="S20" i="1"/>
  <c r="G19" i="19" s="1"/>
  <c r="S21" i="16"/>
  <c r="H20" i="19" s="1"/>
  <c r="K20" i="19" s="1"/>
  <c r="S21" i="1"/>
  <c r="G20" i="19" s="1"/>
  <c r="S22" i="16"/>
  <c r="H21" i="19" s="1"/>
  <c r="K21" i="19" s="1"/>
  <c r="S22" i="1"/>
  <c r="G21" i="19" s="1"/>
  <c r="S23" i="16"/>
  <c r="H22" i="19" s="1"/>
  <c r="S23" i="1"/>
  <c r="G22" i="19" s="1"/>
  <c r="K22" i="19" s="1"/>
  <c r="S24" i="16"/>
  <c r="H23" i="19" s="1"/>
  <c r="S24" i="1"/>
  <c r="G23" i="19" s="1"/>
  <c r="S25" i="16"/>
  <c r="H24" i="19" s="1"/>
  <c r="S25" i="1"/>
  <c r="G24" i="19"/>
  <c r="S26" i="16"/>
  <c r="H25" i="19" s="1"/>
  <c r="S26" i="1"/>
  <c r="G25" i="19" s="1"/>
  <c r="S27" i="16"/>
  <c r="H26" i="19" s="1"/>
  <c r="K26" i="19" s="1"/>
  <c r="S27" i="1"/>
  <c r="G26" i="19" s="1"/>
  <c r="S28" i="16"/>
  <c r="H27" i="19" s="1"/>
  <c r="S28" i="1"/>
  <c r="G27" i="19" s="1"/>
  <c r="S29" i="16"/>
  <c r="H28" i="19" s="1"/>
  <c r="S29" i="1"/>
  <c r="G28" i="19" s="1"/>
  <c r="S30" i="16"/>
  <c r="H29" i="19" s="1"/>
  <c r="S30" i="1"/>
  <c r="G29" i="19" s="1"/>
  <c r="S31" i="16"/>
  <c r="H30" i="19" s="1"/>
  <c r="S31" i="1"/>
  <c r="G30" i="19" s="1"/>
  <c r="K30" i="19" s="1"/>
  <c r="S152" i="16"/>
  <c r="F176" i="16" s="1"/>
  <c r="F177" i="16" s="1"/>
  <c r="F178" i="16" s="1"/>
  <c r="H152" i="19"/>
  <c r="K152" i="19" s="1"/>
  <c r="G152" i="19"/>
  <c r="F20" i="22"/>
  <c r="F21" i="22" s="1"/>
  <c r="F22" i="22" s="1"/>
  <c r="F23" i="22" s="1"/>
  <c r="F24" i="22" s="1"/>
  <c r="F25" i="22" s="1"/>
  <c r="F26" i="22" s="1"/>
  <c r="F27" i="22" s="1"/>
  <c r="F28" i="22" s="1"/>
  <c r="F29" i="22" s="1"/>
  <c r="E20" i="22"/>
  <c r="E21" i="22" s="1"/>
  <c r="E22" i="22" s="1"/>
  <c r="E23" i="22" s="1"/>
  <c r="E24" i="22" s="1"/>
  <c r="E25" i="22" s="1"/>
  <c r="E26" i="22" s="1"/>
  <c r="E27" i="22" s="1"/>
  <c r="E28" i="22" s="1"/>
  <c r="E29" i="22" s="1"/>
  <c r="F10" i="22"/>
  <c r="F11" i="22" s="1"/>
  <c r="F12" i="22" s="1"/>
  <c r="F13" i="22" s="1"/>
  <c r="F14" i="22" s="1"/>
  <c r="F15" i="22" s="1"/>
  <c r="F16" i="22" s="1"/>
  <c r="F17" i="22" s="1"/>
  <c r="F18" i="22" s="1"/>
  <c r="F19" i="22" s="1"/>
  <c r="F110" i="21"/>
  <c r="F111" i="21" s="1"/>
  <c r="F112" i="21" s="1"/>
  <c r="F113" i="21" s="1"/>
  <c r="F114" i="21" s="1"/>
  <c r="F115" i="21" s="1"/>
  <c r="F116" i="21" s="1"/>
  <c r="F117" i="21" s="1"/>
  <c r="F118" i="21" s="1"/>
  <c r="F119" i="21" s="1"/>
  <c r="E110" i="21"/>
  <c r="E111" i="21" s="1"/>
  <c r="E112" i="21" s="1"/>
  <c r="E113" i="21" s="1"/>
  <c r="E114" i="21" s="1"/>
  <c r="E115" i="21" s="1"/>
  <c r="E116" i="21" s="1"/>
  <c r="E117" i="21" s="1"/>
  <c r="E118" i="21" s="1"/>
  <c r="E119" i="21" s="1"/>
  <c r="F100" i="21"/>
  <c r="F101" i="21" s="1"/>
  <c r="F102" i="21" s="1"/>
  <c r="F103" i="21" s="1"/>
  <c r="F104" i="21" s="1"/>
  <c r="F105" i="21" s="1"/>
  <c r="F106" i="21" s="1"/>
  <c r="F107" i="21" s="1"/>
  <c r="F108" i="21" s="1"/>
  <c r="F109" i="21" s="1"/>
  <c r="E100" i="21"/>
  <c r="E101" i="21" s="1"/>
  <c r="E102" i="21" s="1"/>
  <c r="E103" i="21" s="1"/>
  <c r="E104" i="21" s="1"/>
  <c r="E105" i="21" s="1"/>
  <c r="E106" i="21" s="1"/>
  <c r="E107" i="21" s="1"/>
  <c r="E108" i="21" s="1"/>
  <c r="E109" i="21" s="1"/>
  <c r="F90" i="21"/>
  <c r="F91" i="21" s="1"/>
  <c r="F92" i="21" s="1"/>
  <c r="F93" i="21" s="1"/>
  <c r="F94" i="21" s="1"/>
  <c r="F95" i="21" s="1"/>
  <c r="F96" i="21" s="1"/>
  <c r="F97" i="21" s="1"/>
  <c r="F98" i="21" s="1"/>
  <c r="F99" i="21" s="1"/>
  <c r="E90" i="21"/>
  <c r="E91" i="21" s="1"/>
  <c r="E92" i="21" s="1"/>
  <c r="E93" i="21" s="1"/>
  <c r="E94" i="21" s="1"/>
  <c r="E95" i="21" s="1"/>
  <c r="E96" i="21" s="1"/>
  <c r="E97" i="21" s="1"/>
  <c r="E98" i="21" s="1"/>
  <c r="E99" i="21" s="1"/>
  <c r="F80" i="21"/>
  <c r="F81" i="21" s="1"/>
  <c r="F82" i="21" s="1"/>
  <c r="F83" i="21" s="1"/>
  <c r="F84" i="21" s="1"/>
  <c r="F85" i="21" s="1"/>
  <c r="F86" i="21" s="1"/>
  <c r="F87" i="21" s="1"/>
  <c r="F88" i="21" s="1"/>
  <c r="F89" i="21" s="1"/>
  <c r="E80" i="21"/>
  <c r="E81" i="21" s="1"/>
  <c r="E82" i="21" s="1"/>
  <c r="E83" i="21" s="1"/>
  <c r="E84" i="21" s="1"/>
  <c r="E85" i="21" s="1"/>
  <c r="E86" i="21" s="1"/>
  <c r="E87" i="21" s="1"/>
  <c r="E88" i="21" s="1"/>
  <c r="E89" i="21" s="1"/>
  <c r="F70" i="21"/>
  <c r="F71" i="21" s="1"/>
  <c r="F72" i="21" s="1"/>
  <c r="F73" i="21" s="1"/>
  <c r="F74" i="21" s="1"/>
  <c r="F75" i="21" s="1"/>
  <c r="F76" i="21" s="1"/>
  <c r="F77" i="21" s="1"/>
  <c r="F78" i="21" s="1"/>
  <c r="F79" i="21" s="1"/>
  <c r="E70" i="21"/>
  <c r="E71" i="21" s="1"/>
  <c r="E72" i="21" s="1"/>
  <c r="E73" i="21" s="1"/>
  <c r="E74" i="21" s="1"/>
  <c r="E75" i="21" s="1"/>
  <c r="E76" i="21" s="1"/>
  <c r="E77" i="21" s="1"/>
  <c r="E78" i="21" s="1"/>
  <c r="E79" i="21" s="1"/>
  <c r="F60" i="21"/>
  <c r="F61" i="21"/>
  <c r="F62" i="21" s="1"/>
  <c r="F63" i="21" s="1"/>
  <c r="F64" i="21" s="1"/>
  <c r="F65" i="21" s="1"/>
  <c r="F66" i="21" s="1"/>
  <c r="F67" i="21" s="1"/>
  <c r="F68" i="21" s="1"/>
  <c r="F69" i="21" s="1"/>
  <c r="E60" i="21"/>
  <c r="E61" i="21" s="1"/>
  <c r="E62" i="21" s="1"/>
  <c r="E63" i="21" s="1"/>
  <c r="E64" i="21" s="1"/>
  <c r="E65" i="21" s="1"/>
  <c r="E66" i="21" s="1"/>
  <c r="E67" i="21" s="1"/>
  <c r="E68" i="21" s="1"/>
  <c r="E69" i="21" s="1"/>
  <c r="F50" i="21"/>
  <c r="F51" i="21" s="1"/>
  <c r="F52" i="21" s="1"/>
  <c r="F53" i="21" s="1"/>
  <c r="F54" i="21" s="1"/>
  <c r="F55" i="21" s="1"/>
  <c r="F56" i="21" s="1"/>
  <c r="F57" i="21" s="1"/>
  <c r="F58" i="21" s="1"/>
  <c r="F59" i="21" s="1"/>
  <c r="E50" i="21"/>
  <c r="E51" i="21" s="1"/>
  <c r="E52" i="21" s="1"/>
  <c r="E53" i="21" s="1"/>
  <c r="E54" i="21" s="1"/>
  <c r="E55" i="21" s="1"/>
  <c r="E56" i="21" s="1"/>
  <c r="E57" i="21" s="1"/>
  <c r="E58" i="21" s="1"/>
  <c r="E59" i="21" s="1"/>
  <c r="F40" i="21"/>
  <c r="F41" i="21"/>
  <c r="F42" i="21" s="1"/>
  <c r="F43" i="21" s="1"/>
  <c r="F44" i="21" s="1"/>
  <c r="F45" i="21" s="1"/>
  <c r="F46" i="21" s="1"/>
  <c r="F47" i="21" s="1"/>
  <c r="F48" i="21" s="1"/>
  <c r="F49" i="21" s="1"/>
  <c r="E40" i="21"/>
  <c r="E41" i="21" s="1"/>
  <c r="E42" i="21" s="1"/>
  <c r="E43" i="21" s="1"/>
  <c r="E44" i="21" s="1"/>
  <c r="E45" i="21" s="1"/>
  <c r="E46" i="21" s="1"/>
  <c r="E47" i="21" s="1"/>
  <c r="E48" i="21" s="1"/>
  <c r="E49" i="21" s="1"/>
  <c r="F30" i="21"/>
  <c r="F31" i="21" s="1"/>
  <c r="F32" i="21" s="1"/>
  <c r="F33" i="21" s="1"/>
  <c r="F34" i="21" s="1"/>
  <c r="F35" i="21"/>
  <c r="F36" i="21" s="1"/>
  <c r="F37" i="21" s="1"/>
  <c r="F38" i="21" s="1"/>
  <c r="F39" i="21" s="1"/>
  <c r="E30" i="21"/>
  <c r="E31" i="21" s="1"/>
  <c r="E32" i="21" s="1"/>
  <c r="E33" i="21" s="1"/>
  <c r="E34" i="21" s="1"/>
  <c r="E35" i="21" s="1"/>
  <c r="E36" i="21" s="1"/>
  <c r="E37" i="21" s="1"/>
  <c r="E38" i="21" s="1"/>
  <c r="E39" i="21" s="1"/>
  <c r="F20" i="21"/>
  <c r="F21" i="21" s="1"/>
  <c r="F22" i="21" s="1"/>
  <c r="F23" i="21" s="1"/>
  <c r="F24" i="21" s="1"/>
  <c r="F25" i="21" s="1"/>
  <c r="F26" i="21" s="1"/>
  <c r="F27" i="21" s="1"/>
  <c r="F28" i="21" s="1"/>
  <c r="F29" i="21" s="1"/>
  <c r="E20" i="21"/>
  <c r="E21" i="21" s="1"/>
  <c r="E22" i="21" s="1"/>
  <c r="E23" i="21" s="1"/>
  <c r="E24" i="21" s="1"/>
  <c r="E25" i="21" s="1"/>
  <c r="E26" i="21" s="1"/>
  <c r="E27" i="21" s="1"/>
  <c r="E28" i="21" s="1"/>
  <c r="E29" i="21" s="1"/>
  <c r="F10" i="21"/>
  <c r="F11" i="21" s="1"/>
  <c r="F12" i="21" s="1"/>
  <c r="F13" i="21" s="1"/>
  <c r="F14" i="21" s="1"/>
  <c r="F15" i="21" s="1"/>
  <c r="F16" i="21" s="1"/>
  <c r="F17" i="21" s="1"/>
  <c r="F18" i="21" s="1"/>
  <c r="F19" i="21" s="1"/>
  <c r="E10" i="21"/>
  <c r="E11" i="21" s="1"/>
  <c r="E12" i="21" s="1"/>
  <c r="E13" i="21" s="1"/>
  <c r="E14" i="21" s="1"/>
  <c r="E15" i="21" s="1"/>
  <c r="E16" i="21" s="1"/>
  <c r="E17" i="21" s="1"/>
  <c r="E18" i="21" s="1"/>
  <c r="E19" i="21" s="1"/>
  <c r="H153" i="16"/>
  <c r="I153" i="16"/>
  <c r="J153" i="16"/>
  <c r="K153" i="16"/>
  <c r="L153" i="16"/>
  <c r="M153" i="16"/>
  <c r="N153" i="16"/>
  <c r="O153" i="16"/>
  <c r="P153" i="16"/>
  <c r="Q153" i="16"/>
  <c r="Q153" i="1"/>
  <c r="P153" i="1"/>
  <c r="O153" i="1"/>
  <c r="N153" i="1"/>
  <c r="M153" i="1"/>
  <c r="L153" i="1"/>
  <c r="K153" i="1"/>
  <c r="J153" i="1"/>
  <c r="I153" i="1"/>
  <c r="H153" i="1"/>
  <c r="N11" i="20"/>
  <c r="O9" i="20"/>
  <c r="S93" i="18"/>
  <c r="Q93" i="18"/>
  <c r="P93" i="18"/>
  <c r="O93" i="18"/>
  <c r="N93" i="18"/>
  <c r="H93" i="18"/>
  <c r="T92" i="18"/>
  <c r="T91" i="18"/>
  <c r="T90" i="18"/>
  <c r="T89" i="18"/>
  <c r="T88" i="18"/>
  <c r="T87" i="18"/>
  <c r="T86" i="18"/>
  <c r="T85" i="18"/>
  <c r="T84" i="18"/>
  <c r="T83" i="18"/>
  <c r="T81" i="18"/>
  <c r="T80" i="18"/>
  <c r="T79" i="18"/>
  <c r="T78" i="18"/>
  <c r="T77" i="18"/>
  <c r="T75" i="18"/>
  <c r="T74" i="18"/>
  <c r="T73" i="18"/>
  <c r="T72" i="18"/>
  <c r="T71" i="18"/>
  <c r="T70" i="18"/>
  <c r="T61" i="18"/>
  <c r="T56" i="18"/>
  <c r="T51" i="18"/>
  <c r="D17" i="18"/>
  <c r="D22" i="18" s="1"/>
  <c r="D27" i="18" s="1"/>
  <c r="D32" i="18" s="1"/>
  <c r="D37" i="18" s="1"/>
  <c r="D42" i="18" s="1"/>
  <c r="D47" i="18" s="1"/>
  <c r="D52" i="18" s="1"/>
  <c r="D57" i="18" s="1"/>
  <c r="D17" i="9"/>
  <c r="D22" i="9" s="1"/>
  <c r="D27" i="9" s="1"/>
  <c r="D32" i="9" s="1"/>
  <c r="D37" i="9" s="1"/>
  <c r="D42" i="9" s="1"/>
  <c r="D47" i="9" s="1"/>
  <c r="D52" i="9" s="1"/>
  <c r="D57" i="9" s="1"/>
  <c r="T41" i="9"/>
  <c r="T36" i="9"/>
  <c r="B3" i="22"/>
  <c r="B3" i="21"/>
  <c r="T72" i="9"/>
  <c r="T75" i="9"/>
  <c r="T74" i="9"/>
  <c r="T73" i="9"/>
  <c r="T71" i="9"/>
  <c r="E151" i="19"/>
  <c r="T92" i="9"/>
  <c r="T91" i="9"/>
  <c r="T90" i="9"/>
  <c r="T89" i="9"/>
  <c r="T88" i="9"/>
  <c r="T87" i="9"/>
  <c r="T86" i="9"/>
  <c r="T85" i="9"/>
  <c r="T84" i="9"/>
  <c r="T83" i="9"/>
  <c r="T81" i="9"/>
  <c r="T80" i="9"/>
  <c r="T79" i="9"/>
  <c r="T78" i="9"/>
  <c r="T77" i="9"/>
  <c r="T70" i="9"/>
  <c r="V34" i="19"/>
  <c r="V33" i="19"/>
  <c r="V32" i="19"/>
  <c r="V29" i="19"/>
  <c r="V28" i="19"/>
  <c r="V26" i="19"/>
  <c r="V21" i="19"/>
  <c r="V20" i="19"/>
  <c r="V19" i="19"/>
  <c r="V17" i="19"/>
  <c r="AH17" i="19" s="1"/>
  <c r="V16" i="19"/>
  <c r="AH16" i="19" s="1"/>
  <c r="V15" i="19"/>
  <c r="V14" i="19"/>
  <c r="V13" i="19"/>
  <c r="U34" i="19"/>
  <c r="T34" i="19"/>
  <c r="AF34" i="19" s="1"/>
  <c r="S34" i="19"/>
  <c r="R34" i="19"/>
  <c r="U33" i="19"/>
  <c r="T33" i="19"/>
  <c r="S33" i="19"/>
  <c r="AE33" i="19" s="1"/>
  <c r="R33" i="19"/>
  <c r="U32" i="19"/>
  <c r="T32" i="19"/>
  <c r="S32" i="19"/>
  <c r="AE32" i="19" s="1"/>
  <c r="R32" i="19"/>
  <c r="AD32" i="19" s="1"/>
  <c r="U31" i="19"/>
  <c r="T31" i="19"/>
  <c r="S31" i="19"/>
  <c r="R31" i="19"/>
  <c r="U30" i="19"/>
  <c r="T30" i="19"/>
  <c r="AF30" i="19" s="1"/>
  <c r="S30" i="19"/>
  <c r="AE30" i="19" s="1"/>
  <c r="R30" i="19"/>
  <c r="U29" i="19"/>
  <c r="T29" i="19"/>
  <c r="S29" i="19"/>
  <c r="R29" i="19"/>
  <c r="U28" i="19"/>
  <c r="T28" i="19"/>
  <c r="S28" i="19"/>
  <c r="R28" i="19"/>
  <c r="AD28" i="19" s="1"/>
  <c r="U27" i="19"/>
  <c r="T27" i="19"/>
  <c r="S27" i="19"/>
  <c r="R27" i="19"/>
  <c r="U26" i="19"/>
  <c r="T26" i="19"/>
  <c r="AF26" i="19" s="1"/>
  <c r="S26" i="19"/>
  <c r="R26" i="19"/>
  <c r="U25" i="19"/>
  <c r="AG25" i="19" s="1"/>
  <c r="T25" i="19"/>
  <c r="AF25" i="19" s="1"/>
  <c r="S25" i="19"/>
  <c r="AE25" i="19" s="1"/>
  <c r="R25" i="19"/>
  <c r="U23" i="19"/>
  <c r="AG23" i="19" s="1"/>
  <c r="T23" i="19"/>
  <c r="S23" i="19"/>
  <c r="AE23" i="19" s="1"/>
  <c r="R23" i="19"/>
  <c r="U22" i="19"/>
  <c r="AG22" i="19" s="1"/>
  <c r="T22" i="19"/>
  <c r="S22" i="19"/>
  <c r="R22" i="19"/>
  <c r="AD22" i="19" s="1"/>
  <c r="U21" i="19"/>
  <c r="T21" i="19"/>
  <c r="S21" i="19"/>
  <c r="AE21" i="19" s="1"/>
  <c r="R21" i="19"/>
  <c r="U20" i="19"/>
  <c r="T20" i="19"/>
  <c r="S20" i="19"/>
  <c r="R20" i="19"/>
  <c r="U19" i="19"/>
  <c r="T19" i="19"/>
  <c r="AF19" i="19" s="1"/>
  <c r="S19" i="19"/>
  <c r="AE19" i="19" s="1"/>
  <c r="R19" i="19"/>
  <c r="U17" i="19"/>
  <c r="T17" i="19"/>
  <c r="S17" i="19"/>
  <c r="R17" i="19"/>
  <c r="AD17" i="19" s="1"/>
  <c r="U16" i="19"/>
  <c r="AG16" i="19" s="1"/>
  <c r="T16" i="19"/>
  <c r="AF16" i="19" s="1"/>
  <c r="S16" i="19"/>
  <c r="AE16" i="19" s="1"/>
  <c r="R16" i="19"/>
  <c r="U15" i="19"/>
  <c r="T15" i="19"/>
  <c r="S15" i="19"/>
  <c r="AE15" i="19" s="1"/>
  <c r="R15" i="19"/>
  <c r="U14" i="19"/>
  <c r="T14" i="19"/>
  <c r="S14" i="19"/>
  <c r="R14" i="19"/>
  <c r="U13" i="19"/>
  <c r="AG13" i="19" s="1"/>
  <c r="T13" i="19"/>
  <c r="S13" i="19"/>
  <c r="AE13" i="19" s="1"/>
  <c r="R13" i="19"/>
  <c r="U12" i="19"/>
  <c r="T12" i="19"/>
  <c r="S12" i="19"/>
  <c r="R12" i="19"/>
  <c r="F110" i="17"/>
  <c r="E108" i="17"/>
  <c r="E107" i="17"/>
  <c r="F106" i="16"/>
  <c r="E106" i="16"/>
  <c r="I321" i="18" s="1"/>
  <c r="E105" i="16"/>
  <c r="I320" i="18" s="1"/>
  <c r="E103" i="17"/>
  <c r="F103" i="16"/>
  <c r="F101" i="17"/>
  <c r="F100" i="17"/>
  <c r="E101" i="16"/>
  <c r="I316" i="18" s="1"/>
  <c r="E99" i="17"/>
  <c r="F97" i="17"/>
  <c r="E97" i="17"/>
  <c r="E97" i="16"/>
  <c r="I312" i="18" s="1"/>
  <c r="E95" i="17"/>
  <c r="F94" i="17"/>
  <c r="F93" i="17"/>
  <c r="F93" i="16"/>
  <c r="E92" i="17"/>
  <c r="E91" i="17"/>
  <c r="F90" i="16"/>
  <c r="E90" i="16"/>
  <c r="I305" i="18" s="1"/>
  <c r="E89" i="16"/>
  <c r="I304" i="18" s="1"/>
  <c r="E87" i="17"/>
  <c r="F87" i="16"/>
  <c r="F86" i="16"/>
  <c r="F84" i="17"/>
  <c r="E85" i="16"/>
  <c r="I300" i="18" s="1"/>
  <c r="E83" i="17"/>
  <c r="F81" i="17"/>
  <c r="E81" i="17"/>
  <c r="E81" i="16"/>
  <c r="I296" i="18" s="1"/>
  <c r="E79" i="17"/>
  <c r="F78" i="17"/>
  <c r="F77" i="17"/>
  <c r="F77" i="16"/>
  <c r="E76" i="17"/>
  <c r="E75" i="17"/>
  <c r="F74" i="16"/>
  <c r="E74" i="16"/>
  <c r="I289" i="18" s="1"/>
  <c r="E73" i="16"/>
  <c r="I288" i="18" s="1"/>
  <c r="E71" i="17"/>
  <c r="F71" i="16"/>
  <c r="F69" i="17"/>
  <c r="F68" i="17"/>
  <c r="E69" i="16"/>
  <c r="I284" i="18"/>
  <c r="E67" i="17"/>
  <c r="F65" i="17"/>
  <c r="E65" i="17"/>
  <c r="E65" i="16"/>
  <c r="I280" i="18" s="1"/>
  <c r="E63" i="17"/>
  <c r="F62" i="17"/>
  <c r="F61" i="17"/>
  <c r="F61" i="16"/>
  <c r="E60" i="17"/>
  <c r="E59" i="17"/>
  <c r="F58" i="16"/>
  <c r="E58" i="16"/>
  <c r="I273" i="18" s="1"/>
  <c r="E57" i="16"/>
  <c r="I272" i="18" s="1"/>
  <c r="E55" i="17"/>
  <c r="F55" i="16"/>
  <c r="F54" i="16"/>
  <c r="F52" i="17"/>
  <c r="E53" i="16"/>
  <c r="I268" i="18" s="1"/>
  <c r="E51" i="17"/>
  <c r="F50" i="16"/>
  <c r="E49" i="17"/>
  <c r="F49" i="16"/>
  <c r="E49" i="16"/>
  <c r="I264" i="18" s="1"/>
  <c r="E47" i="17"/>
  <c r="F46" i="17"/>
  <c r="F45" i="17"/>
  <c r="E45" i="16"/>
  <c r="I260" i="18" s="1"/>
  <c r="E43" i="17"/>
  <c r="F42" i="16"/>
  <c r="E42" i="16"/>
  <c r="I257" i="18" s="1"/>
  <c r="F41" i="16"/>
  <c r="E41" i="16"/>
  <c r="I256" i="18" s="1"/>
  <c r="E40" i="16"/>
  <c r="I255" i="18" s="1"/>
  <c r="F38" i="17"/>
  <c r="F37" i="17"/>
  <c r="F36" i="17"/>
  <c r="E37" i="16"/>
  <c r="I252" i="18" s="1"/>
  <c r="E35" i="17"/>
  <c r="F34" i="16"/>
  <c r="E33" i="17"/>
  <c r="F33" i="16"/>
  <c r="E33" i="16"/>
  <c r="I248" i="18" s="1"/>
  <c r="E31" i="17"/>
  <c r="F30" i="17"/>
  <c r="F29" i="17"/>
  <c r="F29" i="16"/>
  <c r="E29" i="16"/>
  <c r="I244" i="18" s="1"/>
  <c r="E28" i="16"/>
  <c r="I243" i="18" s="1"/>
  <c r="F25" i="17"/>
  <c r="E25" i="17"/>
  <c r="E25" i="16"/>
  <c r="I240" i="18" s="1"/>
  <c r="E23" i="17"/>
  <c r="F22" i="17"/>
  <c r="F21" i="17"/>
  <c r="F20" i="17"/>
  <c r="E20" i="17"/>
  <c r="E19" i="17"/>
  <c r="F18" i="16"/>
  <c r="E18" i="16"/>
  <c r="I233" i="18" s="1"/>
  <c r="E17" i="16"/>
  <c r="I232" i="18" s="1"/>
  <c r="E15" i="17"/>
  <c r="F15" i="16"/>
  <c r="F14" i="16"/>
  <c r="F13" i="16"/>
  <c r="E12" i="17"/>
  <c r="E11" i="17"/>
  <c r="Q12" i="19"/>
  <c r="AC12" i="19" s="1"/>
  <c r="Q13" i="19"/>
  <c r="AC13" i="19"/>
  <c r="Q14" i="19"/>
  <c r="AC14" i="19" s="1"/>
  <c r="Q15" i="19"/>
  <c r="AC15" i="19" s="1"/>
  <c r="Q16" i="19"/>
  <c r="AC16" i="19" s="1"/>
  <c r="Q17" i="19"/>
  <c r="AC17" i="19" s="1"/>
  <c r="Q18" i="19"/>
  <c r="AC18" i="19" s="1"/>
  <c r="Q19" i="19"/>
  <c r="AC19" i="19" s="1"/>
  <c r="Q20" i="19"/>
  <c r="AC20" i="19" s="1"/>
  <c r="Q21" i="19"/>
  <c r="AC21" i="19" s="1"/>
  <c r="Q22" i="19"/>
  <c r="AC22" i="19" s="1"/>
  <c r="Q23" i="19"/>
  <c r="AC23" i="19" s="1"/>
  <c r="Q24" i="19"/>
  <c r="AC24" i="19" s="1"/>
  <c r="Q25" i="19"/>
  <c r="AC25" i="19" s="1"/>
  <c r="Q26" i="19"/>
  <c r="AC26" i="19" s="1"/>
  <c r="Q27" i="19"/>
  <c r="AC27" i="19" s="1"/>
  <c r="Q28" i="19"/>
  <c r="AC28" i="19" s="1"/>
  <c r="Q29" i="19"/>
  <c r="AC29" i="19" s="1"/>
  <c r="Q30" i="19"/>
  <c r="AC30" i="19" s="1"/>
  <c r="Q31" i="19"/>
  <c r="AC31" i="19" s="1"/>
  <c r="Q32" i="19"/>
  <c r="AC32" i="19" s="1"/>
  <c r="Q33" i="19"/>
  <c r="AC33" i="19" s="1"/>
  <c r="Q34" i="19"/>
  <c r="AC34" i="19" s="1"/>
  <c r="AC11" i="19"/>
  <c r="F30" i="19"/>
  <c r="E30" i="19"/>
  <c r="F29" i="19"/>
  <c r="E29" i="19"/>
  <c r="F28" i="19"/>
  <c r="E28" i="19"/>
  <c r="F27" i="19"/>
  <c r="E27" i="19"/>
  <c r="F26" i="19"/>
  <c r="E26" i="19"/>
  <c r="F25" i="19"/>
  <c r="E25" i="19"/>
  <c r="F24" i="19"/>
  <c r="E24" i="19"/>
  <c r="F23" i="19"/>
  <c r="E23" i="19"/>
  <c r="F22" i="19"/>
  <c r="E22" i="19"/>
  <c r="F21" i="19"/>
  <c r="E21" i="19"/>
  <c r="F20" i="19"/>
  <c r="E20" i="19"/>
  <c r="F19" i="19"/>
  <c r="E19" i="19"/>
  <c r="F18" i="19"/>
  <c r="E18" i="19"/>
  <c r="F17" i="19"/>
  <c r="E17" i="19"/>
  <c r="F16" i="19"/>
  <c r="E16" i="19"/>
  <c r="F15" i="19"/>
  <c r="E15" i="19"/>
  <c r="F14" i="19"/>
  <c r="E14" i="19"/>
  <c r="F13" i="19"/>
  <c r="E13" i="19"/>
  <c r="F12" i="19"/>
  <c r="E12" i="19"/>
  <c r="F11" i="19"/>
  <c r="E11" i="19"/>
  <c r="B3" i="15"/>
  <c r="B3" i="8"/>
  <c r="I327" i="18"/>
  <c r="K152" i="17"/>
  <c r="J152" i="17"/>
  <c r="I152" i="17"/>
  <c r="H152" i="17"/>
  <c r="E110" i="17"/>
  <c r="E109" i="17"/>
  <c r="F108" i="17"/>
  <c r="F107" i="17"/>
  <c r="F106" i="17"/>
  <c r="E106" i="17"/>
  <c r="F104" i="17"/>
  <c r="E104" i="17"/>
  <c r="F103" i="17"/>
  <c r="E102" i="17"/>
  <c r="E101" i="17"/>
  <c r="F99" i="17"/>
  <c r="F98" i="17"/>
  <c r="E98" i="17"/>
  <c r="F96" i="17"/>
  <c r="E96" i="17"/>
  <c r="F95" i="17"/>
  <c r="E94" i="17"/>
  <c r="E93" i="17"/>
  <c r="F92" i="17"/>
  <c r="F91" i="17"/>
  <c r="F90" i="17"/>
  <c r="E90" i="17"/>
  <c r="F88" i="17"/>
  <c r="E88" i="17"/>
  <c r="F87" i="17"/>
  <c r="E86" i="17"/>
  <c r="E85" i="17"/>
  <c r="F83" i="17"/>
  <c r="F82" i="17"/>
  <c r="E82" i="17"/>
  <c r="F80" i="17"/>
  <c r="E80" i="17"/>
  <c r="F79" i="17"/>
  <c r="E78" i="17"/>
  <c r="E77" i="17"/>
  <c r="F76" i="17"/>
  <c r="F75" i="17"/>
  <c r="F74" i="17"/>
  <c r="E74" i="17"/>
  <c r="F72" i="17"/>
  <c r="E72" i="17"/>
  <c r="F71" i="17"/>
  <c r="E70" i="17"/>
  <c r="E69" i="17"/>
  <c r="F67" i="17"/>
  <c r="F66" i="17"/>
  <c r="E66" i="17"/>
  <c r="F64" i="17"/>
  <c r="E64" i="17"/>
  <c r="F63" i="17"/>
  <c r="E62" i="17"/>
  <c r="E61" i="17"/>
  <c r="F60" i="17"/>
  <c r="F59" i="17"/>
  <c r="F58" i="17"/>
  <c r="E58" i="17"/>
  <c r="F56" i="17"/>
  <c r="E56" i="17"/>
  <c r="F55" i="17"/>
  <c r="E54" i="17"/>
  <c r="E53" i="17"/>
  <c r="F51" i="17"/>
  <c r="F50" i="17"/>
  <c r="E50" i="17"/>
  <c r="F48" i="17"/>
  <c r="E48" i="17"/>
  <c r="F47" i="17"/>
  <c r="E46" i="17"/>
  <c r="E45" i="17"/>
  <c r="F44" i="17"/>
  <c r="F43" i="17"/>
  <c r="F42" i="17"/>
  <c r="E42" i="17"/>
  <c r="F40" i="17"/>
  <c r="E40" i="17"/>
  <c r="F39" i="17"/>
  <c r="E38" i="17"/>
  <c r="E37" i="17"/>
  <c r="F35" i="17"/>
  <c r="F34" i="17"/>
  <c r="E34" i="17"/>
  <c r="F32" i="17"/>
  <c r="E32" i="17"/>
  <c r="F31" i="17"/>
  <c r="E30" i="17"/>
  <c r="E29" i="17"/>
  <c r="F28" i="17"/>
  <c r="F27" i="17"/>
  <c r="F26" i="17"/>
  <c r="E26" i="17"/>
  <c r="F24" i="17"/>
  <c r="E24" i="17"/>
  <c r="F23" i="17"/>
  <c r="E22" i="17"/>
  <c r="E21" i="17"/>
  <c r="F19" i="17"/>
  <c r="F18" i="17"/>
  <c r="E18" i="17"/>
  <c r="F16" i="17"/>
  <c r="E16" i="17"/>
  <c r="F15" i="17"/>
  <c r="E14" i="17"/>
  <c r="E13" i="17"/>
  <c r="F12" i="17"/>
  <c r="F11" i="17"/>
  <c r="D11" i="17"/>
  <c r="I326" i="18"/>
  <c r="F108" i="16"/>
  <c r="F107" i="16"/>
  <c r="E107" i="16"/>
  <c r="I322" i="18" s="1"/>
  <c r="F105" i="16"/>
  <c r="F104" i="16"/>
  <c r="E104" i="16"/>
  <c r="I319" i="18" s="1"/>
  <c r="E103" i="16"/>
  <c r="I318" i="18" s="1"/>
  <c r="E102" i="16"/>
  <c r="I317" i="18"/>
  <c r="F101" i="16"/>
  <c r="F100" i="16"/>
  <c r="F99" i="16"/>
  <c r="E99" i="16"/>
  <c r="I314" i="18" s="1"/>
  <c r="F98" i="16"/>
  <c r="F97" i="16"/>
  <c r="F96" i="16"/>
  <c r="E96" i="16"/>
  <c r="I311" i="18" s="1"/>
  <c r="E95" i="16"/>
  <c r="I310" i="18" s="1"/>
  <c r="F94" i="16"/>
  <c r="E94" i="16"/>
  <c r="I309" i="18" s="1"/>
  <c r="F92" i="16"/>
  <c r="F91" i="16"/>
  <c r="E91" i="16"/>
  <c r="I306" i="18" s="1"/>
  <c r="F89" i="16"/>
  <c r="F88" i="16"/>
  <c r="E88" i="16"/>
  <c r="I303" i="18" s="1"/>
  <c r="E87" i="16"/>
  <c r="I302" i="18" s="1"/>
  <c r="E86" i="16"/>
  <c r="I301" i="18" s="1"/>
  <c r="F85" i="16"/>
  <c r="F84" i="16"/>
  <c r="F83" i="16"/>
  <c r="E83" i="16"/>
  <c r="I298" i="18"/>
  <c r="F82" i="16"/>
  <c r="F81" i="16"/>
  <c r="F80" i="16"/>
  <c r="E80" i="16"/>
  <c r="I295" i="18" s="1"/>
  <c r="E79" i="16"/>
  <c r="I294" i="18" s="1"/>
  <c r="F78" i="16"/>
  <c r="E78" i="16"/>
  <c r="I293" i="18"/>
  <c r="F76" i="16"/>
  <c r="F75" i="16"/>
  <c r="E75" i="16"/>
  <c r="I290" i="18" s="1"/>
  <c r="F73" i="16"/>
  <c r="F72" i="16"/>
  <c r="E72" i="16"/>
  <c r="I287" i="18"/>
  <c r="E71" i="16"/>
  <c r="I286" i="18" s="1"/>
  <c r="E70" i="16"/>
  <c r="I285" i="18" s="1"/>
  <c r="F69" i="16"/>
  <c r="F68" i="16"/>
  <c r="F67" i="16"/>
  <c r="E67" i="16"/>
  <c r="I282" i="18" s="1"/>
  <c r="F66" i="16"/>
  <c r="F65" i="16"/>
  <c r="F64" i="16"/>
  <c r="E64" i="16"/>
  <c r="I279" i="18" s="1"/>
  <c r="E63" i="16"/>
  <c r="I278" i="18"/>
  <c r="F62" i="16"/>
  <c r="E62" i="16"/>
  <c r="I277" i="18" s="1"/>
  <c r="F60" i="16"/>
  <c r="F59" i="16"/>
  <c r="E59" i="16"/>
  <c r="I274" i="18" s="1"/>
  <c r="F57" i="16"/>
  <c r="F56" i="16"/>
  <c r="E56" i="16"/>
  <c r="I271" i="18" s="1"/>
  <c r="E55" i="16"/>
  <c r="I270" i="18" s="1"/>
  <c r="E54" i="16"/>
  <c r="I269" i="18" s="1"/>
  <c r="F52" i="16"/>
  <c r="F51" i="16"/>
  <c r="E51" i="16"/>
  <c r="I266" i="18"/>
  <c r="F48" i="16"/>
  <c r="E47" i="16"/>
  <c r="I262" i="18" s="1"/>
  <c r="E46" i="16"/>
  <c r="I261" i="18" s="1"/>
  <c r="F45" i="16"/>
  <c r="F44" i="16"/>
  <c r="E44" i="16"/>
  <c r="I259" i="18" s="1"/>
  <c r="F43" i="16"/>
  <c r="E43" i="16"/>
  <c r="I258" i="18" s="1"/>
  <c r="F40" i="16"/>
  <c r="E39" i="16"/>
  <c r="I254" i="18" s="1"/>
  <c r="E38" i="16"/>
  <c r="I253" i="18" s="1"/>
  <c r="F37" i="16"/>
  <c r="F36" i="16"/>
  <c r="E36" i="16"/>
  <c r="I251" i="18" s="1"/>
  <c r="F35" i="16"/>
  <c r="E35" i="16"/>
  <c r="I250" i="18" s="1"/>
  <c r="F32" i="16"/>
  <c r="E32" i="16"/>
  <c r="I247" i="18" s="1"/>
  <c r="E31" i="16"/>
  <c r="I246" i="18" s="1"/>
  <c r="E30" i="16"/>
  <c r="I245" i="18" s="1"/>
  <c r="F28" i="16"/>
  <c r="F27" i="16"/>
  <c r="E27" i="16"/>
  <c r="I242" i="18" s="1"/>
  <c r="F25" i="16"/>
  <c r="F24" i="16"/>
  <c r="E24" i="16"/>
  <c r="I239" i="18" s="1"/>
  <c r="E23" i="16"/>
  <c r="I238" i="18" s="1"/>
  <c r="E22" i="16"/>
  <c r="I237" i="18" s="1"/>
  <c r="F21" i="16"/>
  <c r="E21" i="16"/>
  <c r="I236" i="18" s="1"/>
  <c r="F20" i="16"/>
  <c r="F19" i="16"/>
  <c r="E19" i="16"/>
  <c r="I234" i="18" s="1"/>
  <c r="F17" i="16"/>
  <c r="F16" i="16"/>
  <c r="E15" i="16"/>
  <c r="I230" i="18" s="1"/>
  <c r="E14" i="16"/>
  <c r="I229" i="18" s="1"/>
  <c r="D12" i="17"/>
  <c r="F12" i="16"/>
  <c r="S93" i="9"/>
  <c r="Q93" i="9"/>
  <c r="P93" i="9"/>
  <c r="O93" i="9"/>
  <c r="H93" i="9"/>
  <c r="N93" i="9"/>
  <c r="T61" i="9"/>
  <c r="T56" i="9"/>
  <c r="T51" i="9"/>
  <c r="T46" i="9"/>
  <c r="I202" i="18"/>
  <c r="I203" i="18"/>
  <c r="I204" i="18"/>
  <c r="I205" i="18"/>
  <c r="I207" i="18"/>
  <c r="I210" i="18"/>
  <c r="I211" i="18"/>
  <c r="I213" i="18"/>
  <c r="I214" i="18"/>
  <c r="I218" i="18"/>
  <c r="I219" i="18"/>
  <c r="I221" i="18"/>
  <c r="I222" i="18"/>
  <c r="I223" i="18"/>
  <c r="T31" i="9"/>
  <c r="T26" i="9"/>
  <c r="T21" i="9"/>
  <c r="T16" i="9"/>
  <c r="H150" i="13"/>
  <c r="I202" i="9"/>
  <c r="I203" i="9"/>
  <c r="F11" i="8"/>
  <c r="E11" i="8"/>
  <c r="F12" i="1"/>
  <c r="D11" i="8"/>
  <c r="D13" i="17"/>
  <c r="E13" i="16"/>
  <c r="I228" i="18" s="1"/>
  <c r="E77" i="16"/>
  <c r="I292" i="18" s="1"/>
  <c r="E93" i="16"/>
  <c r="I308" i="18" s="1"/>
  <c r="I324" i="18"/>
  <c r="E26" i="16"/>
  <c r="I241" i="18" s="1"/>
  <c r="F26" i="16"/>
  <c r="E48" i="16"/>
  <c r="I263" i="18" s="1"/>
  <c r="E61" i="16"/>
  <c r="I276" i="18" s="1"/>
  <c r="F23" i="16"/>
  <c r="F31" i="16"/>
  <c r="F17" i="17"/>
  <c r="E28" i="17"/>
  <c r="F33" i="17"/>
  <c r="E39" i="17"/>
  <c r="E44" i="17"/>
  <c r="F49" i="17"/>
  <c r="E16" i="16"/>
  <c r="I231" i="18" s="1"/>
  <c r="E34" i="16"/>
  <c r="I249" i="18" s="1"/>
  <c r="F53" i="16"/>
  <c r="E36" i="17"/>
  <c r="F41" i="17"/>
  <c r="E52" i="17"/>
  <c r="F57" i="17"/>
  <c r="E68" i="17"/>
  <c r="F73" i="17"/>
  <c r="E84" i="17"/>
  <c r="F89" i="17"/>
  <c r="E100" i="17"/>
  <c r="F105" i="17"/>
  <c r="F22" i="16"/>
  <c r="F63" i="16"/>
  <c r="F79" i="16"/>
  <c r="F95" i="16"/>
  <c r="I206" i="18"/>
  <c r="F38" i="16"/>
  <c r="F47" i="16"/>
  <c r="E50" i="16"/>
  <c r="I265" i="18" s="1"/>
  <c r="I200" i="9"/>
  <c r="I200" i="18"/>
  <c r="I204" i="9"/>
  <c r="E20" i="16"/>
  <c r="I235" i="18" s="1"/>
  <c r="E60" i="16"/>
  <c r="I275" i="18"/>
  <c r="E66" i="16"/>
  <c r="I281" i="18" s="1"/>
  <c r="E76" i="16"/>
  <c r="I291" i="18" s="1"/>
  <c r="E82" i="16"/>
  <c r="I297" i="18" s="1"/>
  <c r="E92" i="16"/>
  <c r="I307" i="18" s="1"/>
  <c r="E98" i="16"/>
  <c r="I313" i="18" s="1"/>
  <c r="E108" i="16"/>
  <c r="I323" i="18" s="1"/>
  <c r="E17" i="17"/>
  <c r="E41" i="17"/>
  <c r="E57" i="17"/>
  <c r="E73" i="17"/>
  <c r="E89" i="17"/>
  <c r="E105" i="17"/>
  <c r="I215" i="18"/>
  <c r="F13" i="17"/>
  <c r="F53" i="17"/>
  <c r="F85" i="17"/>
  <c r="F39" i="16"/>
  <c r="F70" i="16"/>
  <c r="F102" i="16"/>
  <c r="E12" i="16"/>
  <c r="I227" i="18" s="1"/>
  <c r="F30" i="16"/>
  <c r="E52" i="16"/>
  <c r="I267" i="18"/>
  <c r="F14" i="17"/>
  <c r="F54" i="17"/>
  <c r="F70" i="17"/>
  <c r="F86" i="17"/>
  <c r="F102" i="17"/>
  <c r="I212" i="18"/>
  <c r="I217" i="18"/>
  <c r="I209" i="18"/>
  <c r="F46" i="16"/>
  <c r="E68" i="16"/>
  <c r="I283" i="18"/>
  <c r="E84" i="16"/>
  <c r="I299" i="18" s="1"/>
  <c r="E100" i="16"/>
  <c r="I315" i="18" s="1"/>
  <c r="E27" i="17"/>
  <c r="I220" i="18"/>
  <c r="F109" i="17"/>
  <c r="I224" i="18"/>
  <c r="I216" i="18"/>
  <c r="I208" i="18"/>
  <c r="I201" i="9"/>
  <c r="I201" i="18"/>
  <c r="AD16" i="19"/>
  <c r="AD19" i="19"/>
  <c r="AD21" i="19"/>
  <c r="AG17" i="19"/>
  <c r="B3" i="18"/>
  <c r="B3" i="17"/>
  <c r="B3" i="13"/>
  <c r="B3" i="9"/>
  <c r="AD15" i="19"/>
  <c r="AD25" i="19"/>
  <c r="AD27" i="19"/>
  <c r="AD29" i="19"/>
  <c r="AG15" i="19"/>
  <c r="AG29" i="19"/>
  <c r="U11" i="19"/>
  <c r="AE27" i="19"/>
  <c r="AE31" i="19"/>
  <c r="AG33" i="19"/>
  <c r="AG28" i="19"/>
  <c r="AG30" i="19"/>
  <c r="AG19" i="19"/>
  <c r="AF13" i="19"/>
  <c r="AF17" i="19"/>
  <c r="AF20" i="19"/>
  <c r="AF31" i="19"/>
  <c r="AD26" i="19"/>
  <c r="S11" i="19"/>
  <c r="T24" i="19"/>
  <c r="AF12" i="19"/>
  <c r="AH19" i="19"/>
  <c r="D12" i="8"/>
  <c r="D14" i="17"/>
  <c r="D13" i="8"/>
  <c r="D15" i="17"/>
  <c r="D14" i="8"/>
  <c r="D16" i="17"/>
  <c r="D15" i="8"/>
  <c r="D17" i="17"/>
  <c r="D16" i="8"/>
  <c r="D18" i="17"/>
  <c r="D17" i="8"/>
  <c r="D19" i="17"/>
  <c r="D18" i="8"/>
  <c r="D20" i="17"/>
  <c r="D19" i="8"/>
  <c r="D21" i="17"/>
  <c r="D22" i="17"/>
  <c r="D23" i="17"/>
  <c r="D24" i="17"/>
  <c r="D25" i="17"/>
  <c r="D26" i="17"/>
  <c r="D27" i="17"/>
  <c r="D28" i="17"/>
  <c r="D29" i="17"/>
  <c r="D30" i="17"/>
  <c r="D31" i="17"/>
  <c r="D32" i="17"/>
  <c r="D33" i="17"/>
  <c r="D34" i="17"/>
  <c r="D35" i="17"/>
  <c r="D36" i="17"/>
  <c r="D37" i="17"/>
  <c r="D38" i="17"/>
  <c r="D39" i="17"/>
  <c r="D40" i="17"/>
  <c r="D41" i="17"/>
  <c r="D42" i="17"/>
  <c r="D43" i="17"/>
  <c r="D44" i="17"/>
  <c r="D45" i="17"/>
  <c r="D46" i="17"/>
  <c r="D47" i="17"/>
  <c r="D48" i="17"/>
  <c r="D49" i="17"/>
  <c r="D50" i="17"/>
  <c r="D51" i="17"/>
  <c r="D52" i="17"/>
  <c r="D53" i="17"/>
  <c r="D54" i="17"/>
  <c r="D55" i="17"/>
  <c r="D56" i="17"/>
  <c r="D57" i="17"/>
  <c r="D58" i="17"/>
  <c r="D59" i="17"/>
  <c r="D60" i="17"/>
  <c r="D61" i="17"/>
  <c r="D62" i="17"/>
  <c r="D63" i="17"/>
  <c r="D64" i="17"/>
  <c r="D65" i="17"/>
  <c r="D66" i="17"/>
  <c r="D67" i="17"/>
  <c r="D68" i="17"/>
  <c r="D69" i="17"/>
  <c r="D70" i="17"/>
  <c r="D71" i="17"/>
  <c r="D72" i="17"/>
  <c r="D73" i="17"/>
  <c r="D74" i="17"/>
  <c r="D75" i="17"/>
  <c r="D76" i="17"/>
  <c r="D77" i="17"/>
  <c r="D78" i="17"/>
  <c r="D79" i="17"/>
  <c r="D80" i="17"/>
  <c r="D81" i="17"/>
  <c r="D82" i="17"/>
  <c r="D83" i="17"/>
  <c r="D84" i="17"/>
  <c r="D85" i="17"/>
  <c r="D86" i="17"/>
  <c r="D87" i="17"/>
  <c r="D88" i="17"/>
  <c r="D89" i="17"/>
  <c r="D90" i="17"/>
  <c r="D91" i="17"/>
  <c r="D92" i="17"/>
  <c r="D93" i="17"/>
  <c r="D94" i="17"/>
  <c r="D95" i="17"/>
  <c r="D96" i="17"/>
  <c r="D97" i="17"/>
  <c r="D98" i="17"/>
  <c r="D13" i="26"/>
  <c r="D15" i="25"/>
  <c r="D12" i="26"/>
  <c r="D101" i="16" l="1"/>
  <c r="D99" i="17"/>
  <c r="L17" i="19"/>
  <c r="W11" i="19"/>
  <c r="AH14" i="19"/>
  <c r="W18" i="19"/>
  <c r="AF27" i="19"/>
  <c r="AE28" i="19"/>
  <c r="K50" i="19"/>
  <c r="K42" i="19"/>
  <c r="AF32" i="19"/>
  <c r="AF33" i="19"/>
  <c r="K23" i="19"/>
  <c r="T18" i="19"/>
  <c r="AE22" i="19"/>
  <c r="K135" i="19"/>
  <c r="K60" i="19"/>
  <c r="AH32" i="19"/>
  <c r="AH31" i="19"/>
  <c r="AH22" i="19"/>
  <c r="K107" i="19"/>
  <c r="K101" i="19"/>
  <c r="K88" i="19"/>
  <c r="K85" i="19"/>
  <c r="K82" i="19"/>
  <c r="K79" i="19"/>
  <c r="K71" i="19"/>
  <c r="K70" i="19"/>
  <c r="K64" i="19"/>
  <c r="L63" i="19"/>
  <c r="K61" i="19"/>
  <c r="L53" i="19"/>
  <c r="L134" i="19"/>
  <c r="K130" i="19"/>
  <c r="K124" i="19"/>
  <c r="K123" i="19"/>
  <c r="K120" i="19"/>
  <c r="K103" i="19"/>
  <c r="K99" i="19"/>
  <c r="L94" i="19"/>
  <c r="K91" i="19"/>
  <c r="K80" i="19"/>
  <c r="K73" i="19"/>
  <c r="L71" i="19"/>
  <c r="L67" i="19"/>
  <c r="L58" i="19"/>
  <c r="K55" i="19"/>
  <c r="L50" i="19"/>
  <c r="K33" i="19"/>
  <c r="K31" i="19"/>
  <c r="AG20" i="19"/>
  <c r="AG21" i="19"/>
  <c r="AF22" i="19"/>
  <c r="AH26" i="19"/>
  <c r="AG27" i="19"/>
  <c r="AF28" i="19"/>
  <c r="AF29" i="19"/>
  <c r="AD31" i="19"/>
  <c r="K110" i="19"/>
  <c r="L98" i="19"/>
  <c r="K74" i="19"/>
  <c r="L12" i="19"/>
  <c r="AE12" i="19"/>
  <c r="AH13" i="19"/>
  <c r="AG14" i="19"/>
  <c r="AE17" i="19"/>
  <c r="AD20" i="19"/>
  <c r="AH21" i="19"/>
  <c r="AD33" i="19"/>
  <c r="AH33" i="19"/>
  <c r="AA11" i="19"/>
  <c r="K136" i="19"/>
  <c r="K134" i="19"/>
  <c r="K126" i="19"/>
  <c r="L125" i="19"/>
  <c r="K122" i="19"/>
  <c r="K116" i="19"/>
  <c r="K114" i="19"/>
  <c r="L95" i="19"/>
  <c r="K90" i="19"/>
  <c r="K87" i="19"/>
  <c r="K81" i="19"/>
  <c r="L64" i="19"/>
  <c r="K53" i="19"/>
  <c r="K45" i="19"/>
  <c r="K35" i="19"/>
  <c r="G151" i="19"/>
  <c r="E98" i="20"/>
  <c r="E103" i="20" s="1"/>
  <c r="F122" i="20" s="1"/>
  <c r="AH25" i="19"/>
  <c r="AF21" i="19"/>
  <c r="Z18" i="19"/>
  <c r="AG31" i="19"/>
  <c r="AH28" i="19"/>
  <c r="AH34" i="19"/>
  <c r="Z11" i="19"/>
  <c r="Y11" i="19"/>
  <c r="AA24" i="19"/>
  <c r="Z24" i="19"/>
  <c r="AH30" i="19"/>
  <c r="AH12" i="19"/>
  <c r="AH23" i="19"/>
  <c r="AF15" i="19"/>
  <c r="AD13" i="19"/>
  <c r="AD14" i="19"/>
  <c r="AD23" i="19"/>
  <c r="AE29" i="19"/>
  <c r="AD34" i="19"/>
  <c r="AD24" i="19" s="1"/>
  <c r="AG34" i="19"/>
  <c r="AH29" i="19"/>
  <c r="AE20" i="19"/>
  <c r="AE34" i="19"/>
  <c r="S24" i="19"/>
  <c r="AD18" i="19"/>
  <c r="AG18" i="19"/>
  <c r="S18" i="19"/>
  <c r="AE18" i="19"/>
  <c r="AE26" i="19"/>
  <c r="V24" i="19"/>
  <c r="L25" i="19"/>
  <c r="L44" i="19"/>
  <c r="L42" i="19"/>
  <c r="L40" i="19"/>
  <c r="L28" i="19"/>
  <c r="L26" i="19"/>
  <c r="L24" i="19"/>
  <c r="L48" i="19"/>
  <c r="L47" i="19"/>
  <c r="L46" i="19"/>
  <c r="L45" i="19"/>
  <c r="L43" i="19"/>
  <c r="L38" i="19"/>
  <c r="L33" i="19"/>
  <c r="L31" i="19"/>
  <c r="L29" i="19"/>
  <c r="L27" i="19"/>
  <c r="L23" i="19"/>
  <c r="L22" i="19"/>
  <c r="L21" i="19"/>
  <c r="L19" i="19"/>
  <c r="L16" i="19"/>
  <c r="L15" i="19"/>
  <c r="L14" i="19"/>
  <c r="L11" i="19"/>
  <c r="H151" i="19"/>
  <c r="K11" i="19"/>
  <c r="K44" i="19"/>
  <c r="K41" i="19"/>
  <c r="K49" i="19"/>
  <c r="K38" i="19"/>
  <c r="K36" i="19"/>
  <c r="K48" i="19"/>
  <c r="K27" i="19"/>
  <c r="K47" i="19"/>
  <c r="K43" i="19"/>
  <c r="K28" i="19"/>
  <c r="K19" i="19"/>
  <c r="K16" i="19"/>
  <c r="K15" i="19"/>
  <c r="K14" i="19"/>
  <c r="L152" i="26"/>
  <c r="R93" i="27"/>
  <c r="R62" i="27" s="1"/>
  <c r="S153" i="25"/>
  <c r="V18" i="19"/>
  <c r="AH20" i="19"/>
  <c r="X24" i="19"/>
  <c r="V11" i="19"/>
  <c r="X18" i="19"/>
  <c r="AH15" i="19"/>
  <c r="S153" i="16"/>
  <c r="X11" i="19"/>
  <c r="AD12" i="19"/>
  <c r="AD11" i="19" s="1"/>
  <c r="R11" i="19"/>
  <c r="D16" i="25"/>
  <c r="D14" i="26"/>
  <c r="AH27" i="19"/>
  <c r="W24" i="19"/>
  <c r="W35" i="19" s="1"/>
  <c r="Y24" i="19"/>
  <c r="R18" i="19"/>
  <c r="R24" i="19"/>
  <c r="AG12" i="19"/>
  <c r="AG11" i="19" s="1"/>
  <c r="L152" i="17"/>
  <c r="AE11" i="19"/>
  <c r="U24" i="19"/>
  <c r="AG26" i="19"/>
  <c r="AG24" i="19" s="1"/>
  <c r="AA18" i="19"/>
  <c r="AF14" i="19"/>
  <c r="AF11" i="19" s="1"/>
  <c r="T11" i="19"/>
  <c r="T35" i="19" s="1"/>
  <c r="U18" i="19"/>
  <c r="AF24" i="19"/>
  <c r="AF23" i="19"/>
  <c r="AF18" i="19" s="1"/>
  <c r="Y18" i="19"/>
  <c r="Z35" i="19"/>
  <c r="D22" i="1"/>
  <c r="D20" i="8"/>
  <c r="AG32" i="19"/>
  <c r="H153" i="19"/>
  <c r="K25" i="19"/>
  <c r="S153" i="1"/>
  <c r="K13" i="19"/>
  <c r="K18" i="19"/>
  <c r="F175" i="17"/>
  <c r="F176" i="17" s="1"/>
  <c r="F177" i="17" s="1"/>
  <c r="J151" i="19"/>
  <c r="K29" i="19"/>
  <c r="K17" i="19"/>
  <c r="K24" i="19"/>
  <c r="L13" i="19"/>
  <c r="L20" i="19"/>
  <c r="L152" i="8"/>
  <c r="D21" i="13"/>
  <c r="L96" i="19"/>
  <c r="K96" i="19"/>
  <c r="R93" i="18"/>
  <c r="R62" i="18" s="1"/>
  <c r="D12" i="15"/>
  <c r="R93" i="9"/>
  <c r="R62" i="9" s="1"/>
  <c r="L113" i="19"/>
  <c r="K76" i="19"/>
  <c r="K129" i="19"/>
  <c r="I151" i="19"/>
  <c r="L151" i="19" s="1"/>
  <c r="F175" i="8"/>
  <c r="F176" i="8" s="1"/>
  <c r="F177" i="8" s="1"/>
  <c r="K111" i="19"/>
  <c r="K106" i="19"/>
  <c r="K84" i="19"/>
  <c r="L34" i="19"/>
  <c r="K148" i="19"/>
  <c r="K92" i="19"/>
  <c r="K54" i="19"/>
  <c r="K150" i="19"/>
  <c r="K132" i="19"/>
  <c r="K105" i="19"/>
  <c r="L104" i="19"/>
  <c r="K102" i="19"/>
  <c r="K94" i="19"/>
  <c r="K86" i="19"/>
  <c r="K78" i="19"/>
  <c r="L59" i="19"/>
  <c r="L143" i="19"/>
  <c r="L136" i="19"/>
  <c r="L128" i="19"/>
  <c r="K58" i="19"/>
  <c r="K46" i="19"/>
  <c r="K141" i="19"/>
  <c r="K119" i="19"/>
  <c r="L99" i="19"/>
  <c r="L138" i="19"/>
  <c r="K118" i="19"/>
  <c r="K117" i="19"/>
  <c r="L114" i="19"/>
  <c r="L112" i="19"/>
  <c r="L108" i="19"/>
  <c r="L97" i="19"/>
  <c r="L39" i="19"/>
  <c r="K34" i="19"/>
  <c r="K146" i="19"/>
  <c r="K143" i="19"/>
  <c r="K140" i="19"/>
  <c r="K139" i="19"/>
  <c r="K138" i="19"/>
  <c r="K137" i="19"/>
  <c r="K127" i="19"/>
  <c r="L118" i="19"/>
  <c r="L107" i="19"/>
  <c r="L92" i="19"/>
  <c r="L90" i="19"/>
  <c r="L88" i="19"/>
  <c r="L86" i="19"/>
  <c r="L84" i="19"/>
  <c r="L82" i="19"/>
  <c r="L80" i="19"/>
  <c r="L78" i="19"/>
  <c r="L76" i="19"/>
  <c r="L74" i="19"/>
  <c r="K145" i="19"/>
  <c r="K144" i="19"/>
  <c r="K142" i="19"/>
  <c r="L133" i="19"/>
  <c r="L93" i="19"/>
  <c r="L91" i="19"/>
  <c r="L89" i="19"/>
  <c r="L87" i="19"/>
  <c r="L85" i="19"/>
  <c r="L83" i="19"/>
  <c r="L81" i="19"/>
  <c r="L79" i="19"/>
  <c r="L77" i="19"/>
  <c r="L75" i="19"/>
  <c r="L73" i="19"/>
  <c r="L72" i="19"/>
  <c r="K66" i="19"/>
  <c r="L51" i="19"/>
  <c r="K39" i="19"/>
  <c r="L36" i="19"/>
  <c r="L147" i="19"/>
  <c r="L115" i="19"/>
  <c r="L61" i="19"/>
  <c r="L55" i="19"/>
  <c r="K52" i="19"/>
  <c r="L35" i="19"/>
  <c r="L150" i="19"/>
  <c r="L137" i="19"/>
  <c r="K128" i="19"/>
  <c r="L49" i="19"/>
  <c r="F176" i="26"/>
  <c r="F177" i="26" s="1"/>
  <c r="L57" i="19"/>
  <c r="L41" i="19"/>
  <c r="L37" i="19"/>
  <c r="L70" i="19"/>
  <c r="L66" i="19"/>
  <c r="L62" i="19"/>
  <c r="L60" i="19"/>
  <c r="J153" i="19"/>
  <c r="L123" i="19"/>
  <c r="L129" i="19"/>
  <c r="L102" i="19"/>
  <c r="L149" i="19"/>
  <c r="L126" i="19"/>
  <c r="L119" i="19"/>
  <c r="L111" i="19"/>
  <c r="L103" i="19"/>
  <c r="L135" i="19"/>
  <c r="L130" i="19"/>
  <c r="L148" i="19"/>
  <c r="L105" i="19"/>
  <c r="L140" i="19"/>
  <c r="L139" i="19"/>
  <c r="L122" i="19"/>
  <c r="L117" i="19"/>
  <c r="L146" i="19"/>
  <c r="L145" i="19"/>
  <c r="L116" i="19"/>
  <c r="L101" i="19"/>
  <c r="L142" i="19"/>
  <c r="L124" i="19"/>
  <c r="L141" i="19"/>
  <c r="L132" i="19"/>
  <c r="L127" i="19"/>
  <c r="L120" i="19"/>
  <c r="L109" i="19"/>
  <c r="L100" i="19"/>
  <c r="I153" i="19"/>
  <c r="K113" i="19"/>
  <c r="AH11" i="19" l="1"/>
  <c r="D102" i="16"/>
  <c r="D100" i="17"/>
  <c r="K151" i="19"/>
  <c r="G153" i="19"/>
  <c r="F142" i="20"/>
  <c r="F143" i="20" s="1"/>
  <c r="AH24" i="19"/>
  <c r="AH18" i="19"/>
  <c r="AA35" i="19"/>
  <c r="Y35" i="19"/>
  <c r="S35" i="19"/>
  <c r="AE24" i="19"/>
  <c r="AE35" i="19" s="1"/>
  <c r="AD35" i="19"/>
  <c r="U35" i="19"/>
  <c r="V35" i="19"/>
  <c r="D17" i="25"/>
  <c r="D15" i="26"/>
  <c r="L153" i="19"/>
  <c r="X35" i="19"/>
  <c r="D13" i="15"/>
  <c r="E30" i="22"/>
  <c r="E31" i="22" s="1"/>
  <c r="E32" i="22" s="1"/>
  <c r="E33" i="22" s="1"/>
  <c r="E34" i="22" s="1"/>
  <c r="E35" i="22" s="1"/>
  <c r="E36" i="22" s="1"/>
  <c r="E37" i="22" s="1"/>
  <c r="E38" i="22" s="1"/>
  <c r="E39" i="22" s="1"/>
  <c r="E40" i="22"/>
  <c r="E41" i="22" s="1"/>
  <c r="E42" i="22" s="1"/>
  <c r="E43" i="22" s="1"/>
  <c r="E44" i="22" s="1"/>
  <c r="E45" i="22" s="1"/>
  <c r="E46" i="22" s="1"/>
  <c r="E47" i="22" s="1"/>
  <c r="E48" i="22" s="1"/>
  <c r="E49" i="22" s="1"/>
  <c r="F30" i="22"/>
  <c r="F31" i="22" s="1"/>
  <c r="F32" i="22" s="1"/>
  <c r="F33" i="22" s="1"/>
  <c r="F34" i="22" s="1"/>
  <c r="F35" i="22" s="1"/>
  <c r="F36" i="22" s="1"/>
  <c r="F37" i="22" s="1"/>
  <c r="F38" i="22" s="1"/>
  <c r="F39" i="22" s="1"/>
  <c r="F40" i="22"/>
  <c r="F41" i="22" s="1"/>
  <c r="F42" i="22" s="1"/>
  <c r="F43" i="22" s="1"/>
  <c r="F44" i="22" s="1"/>
  <c r="F45" i="22" s="1"/>
  <c r="F46" i="22" s="1"/>
  <c r="F47" i="22" s="1"/>
  <c r="F48" i="22" s="1"/>
  <c r="F49" i="22" s="1"/>
  <c r="D23" i="1"/>
  <c r="D21" i="8"/>
  <c r="R35" i="19"/>
  <c r="AG35" i="19"/>
  <c r="D22" i="13"/>
  <c r="F120" i="21"/>
  <c r="F121" i="21" s="1"/>
  <c r="F122" i="21" s="1"/>
  <c r="F123" i="21" s="1"/>
  <c r="F124" i="21" s="1"/>
  <c r="F125" i="21" s="1"/>
  <c r="F126" i="21" s="1"/>
  <c r="F127" i="21" s="1"/>
  <c r="F128" i="21" s="1"/>
  <c r="F129" i="21" s="1"/>
  <c r="E120" i="21"/>
  <c r="E121" i="21" s="1"/>
  <c r="E122" i="21" s="1"/>
  <c r="E123" i="21" s="1"/>
  <c r="E124" i="21" s="1"/>
  <c r="E125" i="21" s="1"/>
  <c r="E126" i="21" s="1"/>
  <c r="E127" i="21" s="1"/>
  <c r="E128" i="21" s="1"/>
  <c r="E129" i="21" s="1"/>
  <c r="E130" i="21"/>
  <c r="E131" i="21" s="1"/>
  <c r="E132" i="21" s="1"/>
  <c r="E133" i="21" s="1"/>
  <c r="E134" i="21" s="1"/>
  <c r="E135" i="21" s="1"/>
  <c r="E136" i="21" s="1"/>
  <c r="E137" i="21" s="1"/>
  <c r="E138" i="21" s="1"/>
  <c r="E139" i="21" s="1"/>
  <c r="F130" i="21"/>
  <c r="F131" i="21" s="1"/>
  <c r="F132" i="21" s="1"/>
  <c r="F133" i="21" s="1"/>
  <c r="F134" i="21" s="1"/>
  <c r="F135" i="21" s="1"/>
  <c r="F136" i="21" s="1"/>
  <c r="F137" i="21" s="1"/>
  <c r="F138" i="21" s="1"/>
  <c r="F139" i="21" s="1"/>
  <c r="AF35" i="19"/>
  <c r="K153" i="19"/>
  <c r="D103" i="16" l="1"/>
  <c r="D101" i="17"/>
  <c r="F140" i="20"/>
  <c r="AH35" i="19"/>
  <c r="D14" i="15"/>
  <c r="D23" i="13"/>
  <c r="D24" i="1"/>
  <c r="D22" i="8"/>
  <c r="D16" i="26"/>
  <c r="D18" i="25"/>
  <c r="E50" i="22"/>
  <c r="E51" i="22" s="1"/>
  <c r="E52" i="22" s="1"/>
  <c r="E53" i="22" s="1"/>
  <c r="E54" i="22" s="1"/>
  <c r="E55" i="22" s="1"/>
  <c r="E56" i="22" s="1"/>
  <c r="E57" i="22" s="1"/>
  <c r="E58" i="22" s="1"/>
  <c r="E59" i="22" s="1"/>
  <c r="D104" i="16" l="1"/>
  <c r="D102" i="17"/>
  <c r="D24" i="13"/>
  <c r="F140" i="21"/>
  <c r="F141" i="21" s="1"/>
  <c r="F142" i="21" s="1"/>
  <c r="F143" i="21" s="1"/>
  <c r="F144" i="21" s="1"/>
  <c r="F145" i="21" s="1"/>
  <c r="F146" i="21" s="1"/>
  <c r="F147" i="21" s="1"/>
  <c r="F148" i="21" s="1"/>
  <c r="F149" i="21" s="1"/>
  <c r="D15" i="15"/>
  <c r="F50" i="22"/>
  <c r="F51" i="22" s="1"/>
  <c r="F52" i="22" s="1"/>
  <c r="F53" i="22" s="1"/>
  <c r="F54" i="22" s="1"/>
  <c r="F55" i="22" s="1"/>
  <c r="F56" i="22" s="1"/>
  <c r="F57" i="22" s="1"/>
  <c r="F58" i="22" s="1"/>
  <c r="F59" i="22" s="1"/>
  <c r="F60" i="22"/>
  <c r="F61" i="22" s="1"/>
  <c r="F62" i="22" s="1"/>
  <c r="F63" i="22" s="1"/>
  <c r="F64" i="22" s="1"/>
  <c r="F65" i="22" s="1"/>
  <c r="F66" i="22" s="1"/>
  <c r="F67" i="22" s="1"/>
  <c r="F68" i="22" s="1"/>
  <c r="F69" i="22" s="1"/>
  <c r="D25" i="1"/>
  <c r="D23" i="8"/>
  <c r="E150" i="21"/>
  <c r="E151" i="21" s="1"/>
  <c r="E152" i="21" s="1"/>
  <c r="E153" i="21" s="1"/>
  <c r="E154" i="21" s="1"/>
  <c r="E155" i="21" s="1"/>
  <c r="E156" i="21" s="1"/>
  <c r="E157" i="21" s="1"/>
  <c r="E158" i="21" s="1"/>
  <c r="E159" i="21" s="1"/>
  <c r="D17" i="26"/>
  <c r="D19" i="25"/>
  <c r="E140" i="21"/>
  <c r="E141" i="21" s="1"/>
  <c r="E142" i="21" s="1"/>
  <c r="E143" i="21" s="1"/>
  <c r="E144" i="21" s="1"/>
  <c r="E145" i="21" s="1"/>
  <c r="E146" i="21" s="1"/>
  <c r="E147" i="21" s="1"/>
  <c r="E148" i="21" s="1"/>
  <c r="E149" i="21" s="1"/>
  <c r="D105" i="16" l="1"/>
  <c r="D103" i="17"/>
  <c r="E60" i="22"/>
  <c r="E61" i="22" s="1"/>
  <c r="E62" i="22" s="1"/>
  <c r="E63" i="22" s="1"/>
  <c r="E64" i="22" s="1"/>
  <c r="E65" i="22" s="1"/>
  <c r="E66" i="22" s="1"/>
  <c r="E67" i="22" s="1"/>
  <c r="E68" i="22" s="1"/>
  <c r="E69" i="22" s="1"/>
  <c r="D16" i="15"/>
  <c r="D20" i="25"/>
  <c r="D18" i="26"/>
  <c r="D26" i="1"/>
  <c r="D24" i="8"/>
  <c r="D25" i="13"/>
  <c r="F150" i="21"/>
  <c r="F151" i="21" s="1"/>
  <c r="F152" i="21" s="1"/>
  <c r="F153" i="21" s="1"/>
  <c r="F154" i="21" s="1"/>
  <c r="F155" i="21" s="1"/>
  <c r="F156" i="21" s="1"/>
  <c r="F157" i="21" s="1"/>
  <c r="F158" i="21" s="1"/>
  <c r="F159" i="21" s="1"/>
  <c r="D106" i="16" l="1"/>
  <c r="D104" i="17"/>
  <c r="D26" i="13"/>
  <c r="E170" i="21" s="1"/>
  <c r="E171" i="21" s="1"/>
  <c r="E172" i="21" s="1"/>
  <c r="E173" i="21" s="1"/>
  <c r="E174" i="21" s="1"/>
  <c r="E175" i="21" s="1"/>
  <c r="E176" i="21" s="1"/>
  <c r="E177" i="21" s="1"/>
  <c r="E178" i="21" s="1"/>
  <c r="E179" i="21" s="1"/>
  <c r="F170" i="21"/>
  <c r="F171" i="21" s="1"/>
  <c r="F172" i="21" s="1"/>
  <c r="F173" i="21" s="1"/>
  <c r="F174" i="21" s="1"/>
  <c r="F175" i="21" s="1"/>
  <c r="F176" i="21" s="1"/>
  <c r="F177" i="21" s="1"/>
  <c r="F178" i="21" s="1"/>
  <c r="F179" i="21" s="1"/>
  <c r="E160" i="21"/>
  <c r="E161" i="21" s="1"/>
  <c r="E162" i="21" s="1"/>
  <c r="E163" i="21" s="1"/>
  <c r="E164" i="21" s="1"/>
  <c r="E165" i="21" s="1"/>
  <c r="E166" i="21" s="1"/>
  <c r="E167" i="21" s="1"/>
  <c r="E168" i="21" s="1"/>
  <c r="E169" i="21" s="1"/>
  <c r="F160" i="21"/>
  <c r="F161" i="21" s="1"/>
  <c r="F162" i="21" s="1"/>
  <c r="F163" i="21" s="1"/>
  <c r="F164" i="21" s="1"/>
  <c r="F165" i="21" s="1"/>
  <c r="F166" i="21" s="1"/>
  <c r="F167" i="21" s="1"/>
  <c r="F168" i="21" s="1"/>
  <c r="F169" i="21" s="1"/>
  <c r="D27" i="1"/>
  <c r="D25" i="8"/>
  <c r="D21" i="25"/>
  <c r="D19" i="26"/>
  <c r="D17" i="15"/>
  <c r="F70" i="22"/>
  <c r="F71" i="22" s="1"/>
  <c r="F72" i="22" s="1"/>
  <c r="F73" i="22" s="1"/>
  <c r="F74" i="22" s="1"/>
  <c r="F75" i="22" s="1"/>
  <c r="F76" i="22" s="1"/>
  <c r="F77" i="22" s="1"/>
  <c r="F78" i="22" s="1"/>
  <c r="F79" i="22" s="1"/>
  <c r="F80" i="22"/>
  <c r="F81" i="22" s="1"/>
  <c r="F82" i="22" s="1"/>
  <c r="F83" i="22" s="1"/>
  <c r="F84" i="22" s="1"/>
  <c r="F85" i="22" s="1"/>
  <c r="F86" i="22" s="1"/>
  <c r="F87" i="22" s="1"/>
  <c r="F88" i="22" s="1"/>
  <c r="F89" i="22" s="1"/>
  <c r="E70" i="22"/>
  <c r="E71" i="22" s="1"/>
  <c r="E72" i="22" s="1"/>
  <c r="E73" i="22" s="1"/>
  <c r="E74" i="22" s="1"/>
  <c r="E75" i="22" s="1"/>
  <c r="E76" i="22" s="1"/>
  <c r="E77" i="22" s="1"/>
  <c r="E78" i="22" s="1"/>
  <c r="E79" i="22" s="1"/>
  <c r="E80" i="22"/>
  <c r="E81" i="22" s="1"/>
  <c r="E82" i="22" s="1"/>
  <c r="E83" i="22" s="1"/>
  <c r="E84" i="22" s="1"/>
  <c r="E85" i="22" s="1"/>
  <c r="E86" i="22" s="1"/>
  <c r="E87" i="22" s="1"/>
  <c r="E88" i="22" s="1"/>
  <c r="E89" i="22" s="1"/>
  <c r="D107" i="16" l="1"/>
  <c r="D105" i="17"/>
  <c r="D22" i="25"/>
  <c r="D20" i="26"/>
  <c r="D18" i="15"/>
  <c r="F90" i="22" s="1"/>
  <c r="F91" i="22" s="1"/>
  <c r="F92" i="22" s="1"/>
  <c r="F93" i="22" s="1"/>
  <c r="F94" i="22" s="1"/>
  <c r="F95" i="22" s="1"/>
  <c r="F96" i="22" s="1"/>
  <c r="F97" i="22" s="1"/>
  <c r="F98" i="22" s="1"/>
  <c r="F99" i="22" s="1"/>
  <c r="E90" i="22"/>
  <c r="E91" i="22" s="1"/>
  <c r="E92" i="22" s="1"/>
  <c r="E93" i="22" s="1"/>
  <c r="E94" i="22" s="1"/>
  <c r="E95" i="22" s="1"/>
  <c r="E96" i="22" s="1"/>
  <c r="E97" i="22" s="1"/>
  <c r="E98" i="22" s="1"/>
  <c r="E99" i="22" s="1"/>
  <c r="D26" i="8"/>
  <c r="D28" i="1"/>
  <c r="D27" i="13"/>
  <c r="D108" i="16" l="1"/>
  <c r="D106" i="17"/>
  <c r="D28" i="13"/>
  <c r="E190" i="21"/>
  <c r="E191" i="21" s="1"/>
  <c r="E192" i="21" s="1"/>
  <c r="E193" i="21" s="1"/>
  <c r="E194" i="21" s="1"/>
  <c r="E195" i="21" s="1"/>
  <c r="E196" i="21" s="1"/>
  <c r="E197" i="21" s="1"/>
  <c r="E198" i="21" s="1"/>
  <c r="E199" i="21" s="1"/>
  <c r="F180" i="21"/>
  <c r="F181" i="21" s="1"/>
  <c r="F182" i="21" s="1"/>
  <c r="F183" i="21" s="1"/>
  <c r="F184" i="21" s="1"/>
  <c r="F185" i="21" s="1"/>
  <c r="F186" i="21" s="1"/>
  <c r="F187" i="21" s="1"/>
  <c r="F188" i="21" s="1"/>
  <c r="F189" i="21" s="1"/>
  <c r="E180" i="21"/>
  <c r="E181" i="21" s="1"/>
  <c r="E182" i="21" s="1"/>
  <c r="E183" i="21" s="1"/>
  <c r="E184" i="21" s="1"/>
  <c r="E185" i="21" s="1"/>
  <c r="E186" i="21" s="1"/>
  <c r="E187" i="21" s="1"/>
  <c r="E188" i="21" s="1"/>
  <c r="E189" i="21" s="1"/>
  <c r="F190" i="21"/>
  <c r="F191" i="21" s="1"/>
  <c r="F192" i="21" s="1"/>
  <c r="F193" i="21" s="1"/>
  <c r="F194" i="21" s="1"/>
  <c r="F195" i="21" s="1"/>
  <c r="F196" i="21" s="1"/>
  <c r="F197" i="21" s="1"/>
  <c r="F198" i="21" s="1"/>
  <c r="F199" i="21" s="1"/>
  <c r="D29" i="1"/>
  <c r="D27" i="8"/>
  <c r="D19" i="15"/>
  <c r="E100" i="22" s="1"/>
  <c r="E101" i="22" s="1"/>
  <c r="E102" i="22" s="1"/>
  <c r="E103" i="22" s="1"/>
  <c r="E104" i="22" s="1"/>
  <c r="E105" i="22" s="1"/>
  <c r="E106" i="22" s="1"/>
  <c r="E107" i="22" s="1"/>
  <c r="E108" i="22" s="1"/>
  <c r="E109" i="22" s="1"/>
  <c r="D23" i="25"/>
  <c r="D21" i="26"/>
  <c r="D109" i="16" l="1"/>
  <c r="D107" i="17"/>
  <c r="D24" i="25"/>
  <c r="D22" i="26"/>
  <c r="D20" i="15"/>
  <c r="D30" i="1"/>
  <c r="D28" i="8"/>
  <c r="D29" i="13"/>
  <c r="D110" i="16" l="1"/>
  <c r="D108" i="17"/>
  <c r="D31" i="1"/>
  <c r="D29" i="8"/>
  <c r="D25" i="25"/>
  <c r="D23" i="26"/>
  <c r="D30" i="13"/>
  <c r="D31" i="13" s="1"/>
  <c r="D32" i="13" s="1"/>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F250" i="21" s="1"/>
  <c r="F251" i="21" s="1"/>
  <c r="F252" i="21" s="1"/>
  <c r="F253" i="21" s="1"/>
  <c r="F254" i="21" s="1"/>
  <c r="F255" i="21" s="1"/>
  <c r="F256" i="21" s="1"/>
  <c r="F257" i="21" s="1"/>
  <c r="F258" i="21" s="1"/>
  <c r="F259" i="21" s="1"/>
  <c r="E270" i="21"/>
  <c r="E271" i="21" s="1"/>
  <c r="E272" i="21" s="1"/>
  <c r="E273" i="21" s="1"/>
  <c r="E274" i="21" s="1"/>
  <c r="E275" i="21" s="1"/>
  <c r="E276" i="21" s="1"/>
  <c r="E277" i="21" s="1"/>
  <c r="E278" i="21" s="1"/>
  <c r="E279" i="21" s="1"/>
  <c r="E890" i="21"/>
  <c r="E891" i="21" s="1"/>
  <c r="E892" i="21" s="1"/>
  <c r="E893" i="21" s="1"/>
  <c r="E894" i="21" s="1"/>
  <c r="E895" i="21" s="1"/>
  <c r="E896" i="21" s="1"/>
  <c r="E897" i="21" s="1"/>
  <c r="E898" i="21" s="1"/>
  <c r="E899" i="21" s="1"/>
  <c r="F890" i="21"/>
  <c r="F891" i="21" s="1"/>
  <c r="F892" i="21" s="1"/>
  <c r="F893" i="21" s="1"/>
  <c r="F894" i="21" s="1"/>
  <c r="F895" i="21" s="1"/>
  <c r="F896" i="21" s="1"/>
  <c r="F897" i="21" s="1"/>
  <c r="F898" i="21" s="1"/>
  <c r="F899" i="21" s="1"/>
  <c r="F240" i="21"/>
  <c r="F241" i="21" s="1"/>
  <c r="F242" i="21" s="1"/>
  <c r="F243" i="21" s="1"/>
  <c r="F244" i="21" s="1"/>
  <c r="F245" i="21" s="1"/>
  <c r="F246" i="21" s="1"/>
  <c r="F247" i="21" s="1"/>
  <c r="F248" i="21" s="1"/>
  <c r="F249" i="21" s="1"/>
  <c r="F330" i="21"/>
  <c r="F331" i="21" s="1"/>
  <c r="F332" i="21" s="1"/>
  <c r="F333" i="21" s="1"/>
  <c r="F334" i="21" s="1"/>
  <c r="F335" i="21" s="1"/>
  <c r="F336" i="21" s="1"/>
  <c r="F337" i="21" s="1"/>
  <c r="F338" i="21" s="1"/>
  <c r="F339" i="21" s="1"/>
  <c r="E200" i="21"/>
  <c r="E201" i="21" s="1"/>
  <c r="E202" i="21" s="1"/>
  <c r="E203" i="21" s="1"/>
  <c r="E204" i="21" s="1"/>
  <c r="E205" i="21" s="1"/>
  <c r="E206" i="21" s="1"/>
  <c r="E207" i="21" s="1"/>
  <c r="E208" i="21" s="1"/>
  <c r="E209" i="21" s="1"/>
  <c r="E430" i="21"/>
  <c r="E431" i="21" s="1"/>
  <c r="E432" i="21" s="1"/>
  <c r="E433" i="21" s="1"/>
  <c r="E434" i="21" s="1"/>
  <c r="E435" i="21" s="1"/>
  <c r="E436" i="21" s="1"/>
  <c r="E437" i="21" s="1"/>
  <c r="E438" i="21" s="1"/>
  <c r="E439" i="21" s="1"/>
  <c r="E340" i="21"/>
  <c r="E341" i="21" s="1"/>
  <c r="E342" i="21" s="1"/>
  <c r="E343" i="21" s="1"/>
  <c r="E344" i="21" s="1"/>
  <c r="E345" i="21" s="1"/>
  <c r="E346" i="21" s="1"/>
  <c r="E347" i="21" s="1"/>
  <c r="E348" i="21" s="1"/>
  <c r="E349" i="21" s="1"/>
  <c r="F300" i="21"/>
  <c r="F301" i="21" s="1"/>
  <c r="F302" i="21" s="1"/>
  <c r="F303" i="21" s="1"/>
  <c r="F304" i="21" s="1"/>
  <c r="F305" i="21" s="1"/>
  <c r="F306" i="21" s="1"/>
  <c r="F307" i="21" s="1"/>
  <c r="F308" i="21" s="1"/>
  <c r="F309" i="21" s="1"/>
  <c r="E440" i="21"/>
  <c r="E441" i="21" s="1"/>
  <c r="E442" i="21" s="1"/>
  <c r="E443" i="21" s="1"/>
  <c r="E444" i="21" s="1"/>
  <c r="E445" i="21" s="1"/>
  <c r="E446" i="21" s="1"/>
  <c r="E447" i="21" s="1"/>
  <c r="E448" i="21" s="1"/>
  <c r="E449" i="21" s="1"/>
  <c r="E230" i="21"/>
  <c r="E231" i="21" s="1"/>
  <c r="E232" i="21" s="1"/>
  <c r="E233" i="21" s="1"/>
  <c r="E234" i="21" s="1"/>
  <c r="E235" i="21" s="1"/>
  <c r="E236" i="21" s="1"/>
  <c r="E237" i="21" s="1"/>
  <c r="E238" i="21" s="1"/>
  <c r="E239" i="21" s="1"/>
  <c r="E540" i="21"/>
  <c r="E541" i="21" s="1"/>
  <c r="E542" i="21" s="1"/>
  <c r="E543" i="21" s="1"/>
  <c r="E544" i="21" s="1"/>
  <c r="E545" i="21" s="1"/>
  <c r="E546" i="21" s="1"/>
  <c r="E547" i="21" s="1"/>
  <c r="E548" i="21" s="1"/>
  <c r="E549" i="21" s="1"/>
  <c r="E570" i="21"/>
  <c r="E571" i="21" s="1"/>
  <c r="E572" i="21" s="1"/>
  <c r="E573" i="21" s="1"/>
  <c r="E574" i="21" s="1"/>
  <c r="E575" i="21" s="1"/>
  <c r="E576" i="21" s="1"/>
  <c r="E577" i="21" s="1"/>
  <c r="E578" i="21" s="1"/>
  <c r="E579" i="21" s="1"/>
  <c r="F1120" i="21"/>
  <c r="F1121" i="21" s="1"/>
  <c r="F1122" i="21" s="1"/>
  <c r="F1123" i="21" s="1"/>
  <c r="F1124" i="21" s="1"/>
  <c r="F1125" i="21" s="1"/>
  <c r="F1126" i="21" s="1"/>
  <c r="F1127" i="21" s="1"/>
  <c r="F1128" i="21" s="1"/>
  <c r="F1129" i="21" s="1"/>
  <c r="F480" i="21"/>
  <c r="F481" i="21" s="1"/>
  <c r="F482" i="21" s="1"/>
  <c r="F483" i="21" s="1"/>
  <c r="F484" i="21" s="1"/>
  <c r="F485" i="21" s="1"/>
  <c r="F486" i="21" s="1"/>
  <c r="F487" i="21" s="1"/>
  <c r="F488" i="21" s="1"/>
  <c r="F489" i="21" s="1"/>
  <c r="E530" i="21"/>
  <c r="E531" i="21" s="1"/>
  <c r="E532" i="21" s="1"/>
  <c r="E533" i="21" s="1"/>
  <c r="E534" i="21" s="1"/>
  <c r="E535" i="21" s="1"/>
  <c r="E536" i="21" s="1"/>
  <c r="E537" i="21" s="1"/>
  <c r="E538" i="21" s="1"/>
  <c r="E539" i="21" s="1"/>
  <c r="F420" i="21"/>
  <c r="F421" i="21" s="1"/>
  <c r="F422" i="21" s="1"/>
  <c r="F423" i="21" s="1"/>
  <c r="F424" i="21" s="1"/>
  <c r="F425" i="21" s="1"/>
  <c r="F426" i="21" s="1"/>
  <c r="F427" i="21" s="1"/>
  <c r="F428" i="21" s="1"/>
  <c r="F429" i="21" s="1"/>
  <c r="D21" i="15"/>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D91" i="15" s="1"/>
  <c r="D92" i="15" s="1"/>
  <c r="D93" i="15" s="1"/>
  <c r="D94" i="15" s="1"/>
  <c r="D95" i="15" s="1"/>
  <c r="D96" i="15" s="1"/>
  <c r="D97" i="15" s="1"/>
  <c r="D98" i="15" s="1"/>
  <c r="D99" i="15" s="1"/>
  <c r="D100" i="15" s="1"/>
  <c r="D101" i="15" s="1"/>
  <c r="D102" i="15" s="1"/>
  <c r="D103" i="15" s="1"/>
  <c r="D104" i="15" s="1"/>
  <c r="D105" i="15" s="1"/>
  <c r="D106" i="15" s="1"/>
  <c r="D107" i="15" s="1"/>
  <c r="D108" i="15" s="1"/>
  <c r="D109" i="15" s="1"/>
  <c r="E320" i="22" s="1"/>
  <c r="E321" i="22" s="1"/>
  <c r="E322" i="22" s="1"/>
  <c r="E323" i="22" s="1"/>
  <c r="E324" i="22" s="1"/>
  <c r="E325" i="22" s="1"/>
  <c r="E326" i="22" s="1"/>
  <c r="E327" i="22" s="1"/>
  <c r="E328" i="22" s="1"/>
  <c r="E329" i="22" s="1"/>
  <c r="F180" i="22"/>
  <c r="F181" i="22" s="1"/>
  <c r="F182" i="22" s="1"/>
  <c r="F183" i="22" s="1"/>
  <c r="F184" i="22" s="1"/>
  <c r="F185" i="22" s="1"/>
  <c r="F186" i="22" s="1"/>
  <c r="F187" i="22" s="1"/>
  <c r="F188" i="22" s="1"/>
  <c r="F189" i="22" s="1"/>
  <c r="F960" i="22"/>
  <c r="F961" i="22" s="1"/>
  <c r="F962" i="22" s="1"/>
  <c r="F963" i="22" s="1"/>
  <c r="F964" i="22" s="1"/>
  <c r="F965" i="22" s="1"/>
  <c r="F966" i="22" s="1"/>
  <c r="F967" i="22" s="1"/>
  <c r="F968" i="22" s="1"/>
  <c r="F969" i="22" s="1"/>
  <c r="E110" i="22"/>
  <c r="E111" i="22" s="1"/>
  <c r="E112" i="22" s="1"/>
  <c r="E113" i="22" s="1"/>
  <c r="E114" i="22" s="1"/>
  <c r="E115" i="22" s="1"/>
  <c r="E116" i="22" s="1"/>
  <c r="E117" i="22" s="1"/>
  <c r="E118" i="22" s="1"/>
  <c r="E119" i="22" s="1"/>
  <c r="E260" i="22"/>
  <c r="E261" i="22" s="1"/>
  <c r="E262" i="22" s="1"/>
  <c r="E263" i="22" s="1"/>
  <c r="E264" i="22" s="1"/>
  <c r="E265" i="22" s="1"/>
  <c r="E266" i="22" s="1"/>
  <c r="E267" i="22" s="1"/>
  <c r="E268" i="22" s="1"/>
  <c r="E269" i="22" s="1"/>
  <c r="F230" i="22"/>
  <c r="F231" i="22" s="1"/>
  <c r="F232" i="22" s="1"/>
  <c r="F233" i="22" s="1"/>
  <c r="F234" i="22" s="1"/>
  <c r="F235" i="22" s="1"/>
  <c r="F236" i="22" s="1"/>
  <c r="F237" i="22" s="1"/>
  <c r="F238" i="22" s="1"/>
  <c r="F239" i="22" s="1"/>
  <c r="F530" i="22"/>
  <c r="F531" i="22" s="1"/>
  <c r="F532" i="22" s="1"/>
  <c r="F533" i="22" s="1"/>
  <c r="F534" i="22" s="1"/>
  <c r="F535" i="22" s="1"/>
  <c r="F536" i="22" s="1"/>
  <c r="F537" i="22" s="1"/>
  <c r="F538" i="22" s="1"/>
  <c r="F539" i="22" s="1"/>
  <c r="E940" i="22"/>
  <c r="E941" i="22" s="1"/>
  <c r="E942" i="22" s="1"/>
  <c r="E943" i="22" s="1"/>
  <c r="E944" i="22" s="1"/>
  <c r="E945" i="22" s="1"/>
  <c r="E946" i="22" s="1"/>
  <c r="E947" i="22" s="1"/>
  <c r="E948" i="22" s="1"/>
  <c r="E949" i="22" s="1"/>
  <c r="F800" i="22"/>
  <c r="F801" i="22" s="1"/>
  <c r="F802" i="22" s="1"/>
  <c r="F803" i="22" s="1"/>
  <c r="F804" i="22" s="1"/>
  <c r="F805" i="22" s="1"/>
  <c r="F806" i="22" s="1"/>
  <c r="F807" i="22" s="1"/>
  <c r="F808" i="22" s="1"/>
  <c r="F809" i="22" s="1"/>
  <c r="F600" i="22"/>
  <c r="F601" i="22" s="1"/>
  <c r="F602" i="22" s="1"/>
  <c r="F603" i="22" s="1"/>
  <c r="F604" i="22" s="1"/>
  <c r="F605" i="22" s="1"/>
  <c r="F606" i="22" s="1"/>
  <c r="F607" i="22" s="1"/>
  <c r="F608" i="22" s="1"/>
  <c r="F609" i="22" s="1"/>
  <c r="F160" i="22"/>
  <c r="F161" i="22" s="1"/>
  <c r="F162" i="22" s="1"/>
  <c r="F163" i="22" s="1"/>
  <c r="F164" i="22" s="1"/>
  <c r="F165" i="22" s="1"/>
  <c r="F166" i="22" s="1"/>
  <c r="F167" i="22" s="1"/>
  <c r="F168" i="22" s="1"/>
  <c r="F169" i="22" s="1"/>
  <c r="E280" i="22"/>
  <c r="E281" i="22" s="1"/>
  <c r="E282" i="22" s="1"/>
  <c r="E283" i="22" s="1"/>
  <c r="E284" i="22" s="1"/>
  <c r="E285" i="22" s="1"/>
  <c r="E286" i="22" s="1"/>
  <c r="E287" i="22" s="1"/>
  <c r="E288" i="22" s="1"/>
  <c r="E289" i="22" s="1"/>
  <c r="F190" i="22"/>
  <c r="F191" i="22" s="1"/>
  <c r="F192" i="22" s="1"/>
  <c r="F193" i="22" s="1"/>
  <c r="F194" i="22" s="1"/>
  <c r="F195" i="22" s="1"/>
  <c r="F196" i="22" s="1"/>
  <c r="F197" i="22" s="1"/>
  <c r="F198" i="22" s="1"/>
  <c r="F199" i="22" s="1"/>
  <c r="E300" i="22"/>
  <c r="E301" i="22" s="1"/>
  <c r="E302" i="22" s="1"/>
  <c r="E303" i="22" s="1"/>
  <c r="E304" i="22" s="1"/>
  <c r="E305" i="22" s="1"/>
  <c r="E306" i="22" s="1"/>
  <c r="E307" i="22" s="1"/>
  <c r="E308" i="22" s="1"/>
  <c r="E309" i="22" s="1"/>
  <c r="E240" i="22"/>
  <c r="E241" i="22" s="1"/>
  <c r="E242" i="22" s="1"/>
  <c r="E243" i="22" s="1"/>
  <c r="E244" i="22" s="1"/>
  <c r="E245" i="22" s="1"/>
  <c r="E246" i="22" s="1"/>
  <c r="E247" i="22" s="1"/>
  <c r="E248" i="22" s="1"/>
  <c r="E249" i="22" s="1"/>
  <c r="F450" i="22"/>
  <c r="F451" i="22" s="1"/>
  <c r="F452" i="22" s="1"/>
  <c r="F453" i="22" s="1"/>
  <c r="F454" i="22" s="1"/>
  <c r="F455" i="22" s="1"/>
  <c r="F456" i="22" s="1"/>
  <c r="F457" i="22" s="1"/>
  <c r="F458" i="22" s="1"/>
  <c r="F459" i="22" s="1"/>
  <c r="E270" i="22"/>
  <c r="E271" i="22" s="1"/>
  <c r="E272" i="22" s="1"/>
  <c r="E273" i="22" s="1"/>
  <c r="E274" i="22" s="1"/>
  <c r="E275" i="22" s="1"/>
  <c r="E276" i="22" s="1"/>
  <c r="E277" i="22" s="1"/>
  <c r="E278" i="22" s="1"/>
  <c r="E279" i="22" s="1"/>
  <c r="F520" i="22"/>
  <c r="F521" i="22" s="1"/>
  <c r="F522" i="22" s="1"/>
  <c r="F523" i="22" s="1"/>
  <c r="F524" i="22" s="1"/>
  <c r="F525" i="22" s="1"/>
  <c r="F526" i="22" s="1"/>
  <c r="F527" i="22" s="1"/>
  <c r="F528" i="22" s="1"/>
  <c r="F529" i="22" s="1"/>
  <c r="E460" i="21" l="1"/>
  <c r="E461" i="21" s="1"/>
  <c r="E462" i="21" s="1"/>
  <c r="E463" i="21" s="1"/>
  <c r="E464" i="21" s="1"/>
  <c r="E465" i="21" s="1"/>
  <c r="E466" i="21" s="1"/>
  <c r="E467" i="21" s="1"/>
  <c r="E468" i="21" s="1"/>
  <c r="E469" i="21" s="1"/>
  <c r="E770" i="22"/>
  <c r="E771" i="22" s="1"/>
  <c r="E772" i="22" s="1"/>
  <c r="E773" i="22" s="1"/>
  <c r="E774" i="22" s="1"/>
  <c r="E775" i="22" s="1"/>
  <c r="E776" i="22" s="1"/>
  <c r="E777" i="22" s="1"/>
  <c r="E778" i="22" s="1"/>
  <c r="E779" i="22" s="1"/>
  <c r="F220" i="22"/>
  <c r="F221" i="22" s="1"/>
  <c r="F222" i="22" s="1"/>
  <c r="F223" i="22" s="1"/>
  <c r="F224" i="22" s="1"/>
  <c r="F225" i="22" s="1"/>
  <c r="F226" i="22" s="1"/>
  <c r="F227" i="22" s="1"/>
  <c r="F228" i="22" s="1"/>
  <c r="F229" i="22" s="1"/>
  <c r="F390" i="22"/>
  <c r="F391" i="22" s="1"/>
  <c r="F392" i="22" s="1"/>
  <c r="F393" i="22" s="1"/>
  <c r="F394" i="22" s="1"/>
  <c r="F395" i="22" s="1"/>
  <c r="F396" i="22" s="1"/>
  <c r="F397" i="22" s="1"/>
  <c r="F398" i="22" s="1"/>
  <c r="F399" i="22" s="1"/>
  <c r="E200" i="22"/>
  <c r="E201" i="22" s="1"/>
  <c r="E202" i="22" s="1"/>
  <c r="E203" i="22" s="1"/>
  <c r="E204" i="22" s="1"/>
  <c r="E205" i="22" s="1"/>
  <c r="E206" i="22" s="1"/>
  <c r="E207" i="22" s="1"/>
  <c r="E208" i="22" s="1"/>
  <c r="E209" i="22" s="1"/>
  <c r="F660" i="22"/>
  <c r="F661" i="22" s="1"/>
  <c r="F662" i="22" s="1"/>
  <c r="F663" i="22" s="1"/>
  <c r="F664" i="22" s="1"/>
  <c r="F665" i="22" s="1"/>
  <c r="F666" i="22" s="1"/>
  <c r="F667" i="22" s="1"/>
  <c r="F668" i="22" s="1"/>
  <c r="F669" i="22" s="1"/>
  <c r="E910" i="21"/>
  <c r="E911" i="21" s="1"/>
  <c r="E912" i="21" s="1"/>
  <c r="E913" i="21" s="1"/>
  <c r="E914" i="21" s="1"/>
  <c r="E915" i="21" s="1"/>
  <c r="E916" i="21" s="1"/>
  <c r="E917" i="21" s="1"/>
  <c r="E918" i="21" s="1"/>
  <c r="E919" i="21" s="1"/>
  <c r="F930" i="21"/>
  <c r="F931" i="21" s="1"/>
  <c r="F932" i="21" s="1"/>
  <c r="F933" i="21" s="1"/>
  <c r="F934" i="21" s="1"/>
  <c r="F935" i="21" s="1"/>
  <c r="F936" i="21" s="1"/>
  <c r="F937" i="21" s="1"/>
  <c r="F938" i="21" s="1"/>
  <c r="F939" i="21" s="1"/>
  <c r="F770" i="21"/>
  <c r="F771" i="21" s="1"/>
  <c r="F772" i="21" s="1"/>
  <c r="F773" i="21" s="1"/>
  <c r="F774" i="21" s="1"/>
  <c r="F775" i="21" s="1"/>
  <c r="F776" i="21" s="1"/>
  <c r="F777" i="21" s="1"/>
  <c r="F778" i="21" s="1"/>
  <c r="F779" i="21" s="1"/>
  <c r="F490" i="21"/>
  <c r="F491" i="21" s="1"/>
  <c r="F492" i="21" s="1"/>
  <c r="F493" i="21" s="1"/>
  <c r="F494" i="21" s="1"/>
  <c r="F495" i="21" s="1"/>
  <c r="F496" i="21" s="1"/>
  <c r="F497" i="21" s="1"/>
  <c r="F498" i="21" s="1"/>
  <c r="F499" i="21" s="1"/>
  <c r="D111" i="16"/>
  <c r="D109" i="17"/>
  <c r="F1220" i="21"/>
  <c r="F1221" i="21" s="1"/>
  <c r="F1222" i="21" s="1"/>
  <c r="F1223" i="21" s="1"/>
  <c r="F1224" i="21" s="1"/>
  <c r="F1225" i="21" s="1"/>
  <c r="F1226" i="21" s="1"/>
  <c r="F1227" i="21" s="1"/>
  <c r="F1228" i="21" s="1"/>
  <c r="F1229" i="21" s="1"/>
  <c r="E1100" i="21"/>
  <c r="E1101" i="21" s="1"/>
  <c r="E1102" i="21" s="1"/>
  <c r="E1103" i="21" s="1"/>
  <c r="E1104" i="21" s="1"/>
  <c r="E1105" i="21" s="1"/>
  <c r="E1106" i="21" s="1"/>
  <c r="E1107" i="21" s="1"/>
  <c r="E1108" i="21" s="1"/>
  <c r="E1109" i="21" s="1"/>
  <c r="E1300" i="21"/>
  <c r="E1301" i="21" s="1"/>
  <c r="E1302" i="21" s="1"/>
  <c r="E1303" i="21" s="1"/>
  <c r="E1304" i="21" s="1"/>
  <c r="E1305" i="21" s="1"/>
  <c r="E1306" i="21" s="1"/>
  <c r="E1307" i="21" s="1"/>
  <c r="E1308" i="21" s="1"/>
  <c r="E1309" i="21" s="1"/>
  <c r="F1180" i="21"/>
  <c r="F1181" i="21" s="1"/>
  <c r="F1182" i="21" s="1"/>
  <c r="F1183" i="21" s="1"/>
  <c r="F1184" i="21" s="1"/>
  <c r="F1185" i="21" s="1"/>
  <c r="F1186" i="21" s="1"/>
  <c r="F1187" i="21" s="1"/>
  <c r="F1188" i="21" s="1"/>
  <c r="F1189" i="21" s="1"/>
  <c r="E1020" i="21"/>
  <c r="E1021" i="21" s="1"/>
  <c r="E1022" i="21" s="1"/>
  <c r="E1023" i="21" s="1"/>
  <c r="E1024" i="21" s="1"/>
  <c r="E1025" i="21" s="1"/>
  <c r="E1026" i="21" s="1"/>
  <c r="E1027" i="21" s="1"/>
  <c r="E1028" i="21" s="1"/>
  <c r="E1029" i="21" s="1"/>
  <c r="E1160" i="21"/>
  <c r="E1161" i="21" s="1"/>
  <c r="E1162" i="21" s="1"/>
  <c r="E1163" i="21" s="1"/>
  <c r="E1164" i="21" s="1"/>
  <c r="E1165" i="21" s="1"/>
  <c r="E1166" i="21" s="1"/>
  <c r="E1167" i="21" s="1"/>
  <c r="E1168" i="21" s="1"/>
  <c r="E1169" i="21" s="1"/>
  <c r="F1090" i="21"/>
  <c r="F1091" i="21" s="1"/>
  <c r="F1092" i="21" s="1"/>
  <c r="F1093" i="21" s="1"/>
  <c r="F1094" i="21" s="1"/>
  <c r="F1095" i="21" s="1"/>
  <c r="F1096" i="21" s="1"/>
  <c r="F1097" i="21" s="1"/>
  <c r="F1098" i="21" s="1"/>
  <c r="F1099" i="21" s="1"/>
  <c r="F640" i="22"/>
  <c r="F641" i="22" s="1"/>
  <c r="F642" i="22" s="1"/>
  <c r="F643" i="22" s="1"/>
  <c r="F644" i="22" s="1"/>
  <c r="F645" i="22" s="1"/>
  <c r="F646" i="22" s="1"/>
  <c r="F647" i="22" s="1"/>
  <c r="F648" i="22" s="1"/>
  <c r="F649" i="22" s="1"/>
  <c r="E610" i="22"/>
  <c r="E611" i="22" s="1"/>
  <c r="E612" i="22" s="1"/>
  <c r="E613" i="22" s="1"/>
  <c r="E614" i="22" s="1"/>
  <c r="E615" i="22" s="1"/>
  <c r="E616" i="22" s="1"/>
  <c r="E617" i="22" s="1"/>
  <c r="E618" i="22" s="1"/>
  <c r="E619" i="22" s="1"/>
  <c r="E750" i="22"/>
  <c r="E751" i="22" s="1"/>
  <c r="E752" i="22" s="1"/>
  <c r="E753" i="22" s="1"/>
  <c r="E754" i="22" s="1"/>
  <c r="E755" i="22" s="1"/>
  <c r="E756" i="22" s="1"/>
  <c r="E757" i="22" s="1"/>
  <c r="E758" i="22" s="1"/>
  <c r="E759" i="22" s="1"/>
  <c r="E600" i="22"/>
  <c r="E601" i="22" s="1"/>
  <c r="E602" i="22" s="1"/>
  <c r="E603" i="22" s="1"/>
  <c r="E604" i="22" s="1"/>
  <c r="E605" i="22" s="1"/>
  <c r="E606" i="22" s="1"/>
  <c r="E607" i="22" s="1"/>
  <c r="E608" i="22" s="1"/>
  <c r="E609" i="22" s="1"/>
  <c r="E1040" i="21"/>
  <c r="E1041" i="21" s="1"/>
  <c r="E1042" i="21" s="1"/>
  <c r="E1043" i="21" s="1"/>
  <c r="E1044" i="21" s="1"/>
  <c r="E1045" i="21" s="1"/>
  <c r="E1046" i="21" s="1"/>
  <c r="E1047" i="21" s="1"/>
  <c r="E1048" i="21" s="1"/>
  <c r="E1049" i="21" s="1"/>
  <c r="F810" i="21"/>
  <c r="F811" i="21" s="1"/>
  <c r="F812" i="21" s="1"/>
  <c r="F813" i="21" s="1"/>
  <c r="F814" i="21" s="1"/>
  <c r="F815" i="21" s="1"/>
  <c r="F816" i="21" s="1"/>
  <c r="F817" i="21" s="1"/>
  <c r="F818" i="21" s="1"/>
  <c r="F819" i="21" s="1"/>
  <c r="E620" i="21"/>
  <c r="E621" i="21" s="1"/>
  <c r="E622" i="21" s="1"/>
  <c r="E623" i="21" s="1"/>
  <c r="E624" i="21" s="1"/>
  <c r="E625" i="21" s="1"/>
  <c r="E626" i="21" s="1"/>
  <c r="E627" i="21" s="1"/>
  <c r="E628" i="21" s="1"/>
  <c r="E629" i="21" s="1"/>
  <c r="F1070" i="21"/>
  <c r="F1071" i="21" s="1"/>
  <c r="F1072" i="21" s="1"/>
  <c r="F1073" i="21" s="1"/>
  <c r="F1074" i="21" s="1"/>
  <c r="F1075" i="21" s="1"/>
  <c r="F1076" i="21" s="1"/>
  <c r="F1077" i="21" s="1"/>
  <c r="F1078" i="21" s="1"/>
  <c r="F1079" i="21" s="1"/>
  <c r="E1380" i="21"/>
  <c r="E1381" i="21" s="1"/>
  <c r="E1382" i="21" s="1"/>
  <c r="E1383" i="21" s="1"/>
  <c r="E1384" i="21" s="1"/>
  <c r="E1385" i="21" s="1"/>
  <c r="E1386" i="21" s="1"/>
  <c r="E1387" i="21" s="1"/>
  <c r="E1388" i="21" s="1"/>
  <c r="E1389" i="21" s="1"/>
  <c r="E1220" i="21"/>
  <c r="E1221" i="21" s="1"/>
  <c r="E1222" i="21" s="1"/>
  <c r="E1223" i="21" s="1"/>
  <c r="E1224" i="21" s="1"/>
  <c r="E1225" i="21" s="1"/>
  <c r="E1226" i="21" s="1"/>
  <c r="E1227" i="21" s="1"/>
  <c r="E1228" i="21" s="1"/>
  <c r="E1229" i="21" s="1"/>
  <c r="E1180" i="21"/>
  <c r="E1181" i="21" s="1"/>
  <c r="E1182" i="21" s="1"/>
  <c r="E1183" i="21" s="1"/>
  <c r="E1184" i="21" s="1"/>
  <c r="E1185" i="21" s="1"/>
  <c r="E1186" i="21" s="1"/>
  <c r="E1187" i="21" s="1"/>
  <c r="E1188" i="21" s="1"/>
  <c r="E1189" i="21" s="1"/>
  <c r="F560" i="21"/>
  <c r="F561" i="21" s="1"/>
  <c r="F562" i="21" s="1"/>
  <c r="F563" i="21" s="1"/>
  <c r="F564" i="21" s="1"/>
  <c r="F565" i="21" s="1"/>
  <c r="F566" i="21" s="1"/>
  <c r="F567" i="21" s="1"/>
  <c r="F568" i="21" s="1"/>
  <c r="F569" i="21" s="1"/>
  <c r="E960" i="22"/>
  <c r="E961" i="22" s="1"/>
  <c r="E962" i="22" s="1"/>
  <c r="E963" i="22" s="1"/>
  <c r="E964" i="22" s="1"/>
  <c r="E965" i="22" s="1"/>
  <c r="E966" i="22" s="1"/>
  <c r="E967" i="22" s="1"/>
  <c r="E968" i="22" s="1"/>
  <c r="E969" i="22" s="1"/>
  <c r="F1040" i="21"/>
  <c r="F1041" i="21" s="1"/>
  <c r="F1042" i="21" s="1"/>
  <c r="F1043" i="21" s="1"/>
  <c r="F1044" i="21" s="1"/>
  <c r="F1045" i="21" s="1"/>
  <c r="F1046" i="21" s="1"/>
  <c r="F1047" i="21" s="1"/>
  <c r="F1048" i="21" s="1"/>
  <c r="F1049" i="21" s="1"/>
  <c r="F260" i="21"/>
  <c r="F261" i="21" s="1"/>
  <c r="F262" i="21" s="1"/>
  <c r="F263" i="21" s="1"/>
  <c r="F264" i="21" s="1"/>
  <c r="F265" i="21" s="1"/>
  <c r="F266" i="21" s="1"/>
  <c r="F267" i="21" s="1"/>
  <c r="F268" i="21" s="1"/>
  <c r="F269" i="21" s="1"/>
  <c r="F510" i="21"/>
  <c r="F511" i="21" s="1"/>
  <c r="F512" i="21" s="1"/>
  <c r="F513" i="21" s="1"/>
  <c r="F514" i="21" s="1"/>
  <c r="F515" i="21" s="1"/>
  <c r="F516" i="21" s="1"/>
  <c r="F517" i="21" s="1"/>
  <c r="F518" i="21" s="1"/>
  <c r="F519" i="21" s="1"/>
  <c r="E790" i="21"/>
  <c r="E791" i="21" s="1"/>
  <c r="E792" i="21" s="1"/>
  <c r="E793" i="21" s="1"/>
  <c r="E794" i="21" s="1"/>
  <c r="E795" i="21" s="1"/>
  <c r="E796" i="21" s="1"/>
  <c r="E797" i="21" s="1"/>
  <c r="E798" i="21" s="1"/>
  <c r="E799" i="21" s="1"/>
  <c r="F1210" i="21"/>
  <c r="F1211" i="21" s="1"/>
  <c r="F1212" i="21" s="1"/>
  <c r="F1213" i="21" s="1"/>
  <c r="F1214" i="21" s="1"/>
  <c r="F1215" i="21" s="1"/>
  <c r="F1216" i="21" s="1"/>
  <c r="F1217" i="21" s="1"/>
  <c r="F1218" i="21" s="1"/>
  <c r="F1219" i="21" s="1"/>
  <c r="E250" i="21"/>
  <c r="E251" i="21" s="1"/>
  <c r="E252" i="21" s="1"/>
  <c r="E253" i="21" s="1"/>
  <c r="E254" i="21" s="1"/>
  <c r="E255" i="21" s="1"/>
  <c r="E256" i="21" s="1"/>
  <c r="E257" i="21" s="1"/>
  <c r="E258" i="21" s="1"/>
  <c r="E259" i="21" s="1"/>
  <c r="E990" i="21"/>
  <c r="E991" i="21" s="1"/>
  <c r="E992" i="21" s="1"/>
  <c r="E993" i="21" s="1"/>
  <c r="E994" i="21" s="1"/>
  <c r="E995" i="21" s="1"/>
  <c r="E996" i="21" s="1"/>
  <c r="E997" i="21" s="1"/>
  <c r="E998" i="21" s="1"/>
  <c r="E999" i="21" s="1"/>
  <c r="F980" i="21"/>
  <c r="F981" i="21" s="1"/>
  <c r="F982" i="21" s="1"/>
  <c r="F983" i="21" s="1"/>
  <c r="F984" i="21" s="1"/>
  <c r="F985" i="21" s="1"/>
  <c r="F986" i="21" s="1"/>
  <c r="F987" i="21" s="1"/>
  <c r="F988" i="21" s="1"/>
  <c r="F989" i="21" s="1"/>
  <c r="F630" i="21"/>
  <c r="F631" i="21" s="1"/>
  <c r="F632" i="21" s="1"/>
  <c r="F633" i="21" s="1"/>
  <c r="F634" i="21" s="1"/>
  <c r="F635" i="21" s="1"/>
  <c r="F636" i="21" s="1"/>
  <c r="F637" i="21" s="1"/>
  <c r="F638" i="21" s="1"/>
  <c r="F639" i="21" s="1"/>
  <c r="F850" i="21"/>
  <c r="F851" i="21" s="1"/>
  <c r="F852" i="21" s="1"/>
  <c r="F853" i="21" s="1"/>
  <c r="F854" i="21" s="1"/>
  <c r="F855" i="21" s="1"/>
  <c r="F856" i="21" s="1"/>
  <c r="F857" i="21" s="1"/>
  <c r="F858" i="21" s="1"/>
  <c r="F859" i="21" s="1"/>
  <c r="E1250" i="21"/>
  <c r="E1251" i="21" s="1"/>
  <c r="E1252" i="21" s="1"/>
  <c r="E1253" i="21" s="1"/>
  <c r="E1254" i="21" s="1"/>
  <c r="E1255" i="21" s="1"/>
  <c r="E1256" i="21" s="1"/>
  <c r="E1257" i="21" s="1"/>
  <c r="E1258" i="21" s="1"/>
  <c r="E1259" i="21" s="1"/>
  <c r="E1090" i="21"/>
  <c r="E1091" i="21" s="1"/>
  <c r="E1092" i="21" s="1"/>
  <c r="E1093" i="21" s="1"/>
  <c r="E1094" i="21" s="1"/>
  <c r="E1095" i="21" s="1"/>
  <c r="E1096" i="21" s="1"/>
  <c r="E1097" i="21" s="1"/>
  <c r="E1098" i="21" s="1"/>
  <c r="E1099" i="21" s="1"/>
  <c r="F950" i="21"/>
  <c r="F951" i="21" s="1"/>
  <c r="F952" i="21" s="1"/>
  <c r="F953" i="21" s="1"/>
  <c r="F954" i="21" s="1"/>
  <c r="F955" i="21" s="1"/>
  <c r="F956" i="21" s="1"/>
  <c r="F957" i="21" s="1"/>
  <c r="F958" i="21" s="1"/>
  <c r="F959" i="21" s="1"/>
  <c r="E640" i="21"/>
  <c r="E641" i="21" s="1"/>
  <c r="E642" i="21" s="1"/>
  <c r="E643" i="21" s="1"/>
  <c r="E644" i="21" s="1"/>
  <c r="E645" i="21" s="1"/>
  <c r="E646" i="21" s="1"/>
  <c r="E647" i="21" s="1"/>
  <c r="E648" i="21" s="1"/>
  <c r="E649" i="21" s="1"/>
  <c r="E740" i="21"/>
  <c r="E741" i="21" s="1"/>
  <c r="E742" i="21" s="1"/>
  <c r="E743" i="21" s="1"/>
  <c r="E744" i="21" s="1"/>
  <c r="E745" i="21" s="1"/>
  <c r="E746" i="21" s="1"/>
  <c r="E747" i="21" s="1"/>
  <c r="E748" i="21" s="1"/>
  <c r="E749" i="21" s="1"/>
  <c r="E1150" i="21"/>
  <c r="E1151" i="21" s="1"/>
  <c r="E1152" i="21" s="1"/>
  <c r="E1153" i="21" s="1"/>
  <c r="E1154" i="21" s="1"/>
  <c r="E1155" i="21" s="1"/>
  <c r="E1156" i="21" s="1"/>
  <c r="E1157" i="21" s="1"/>
  <c r="E1158" i="21" s="1"/>
  <c r="E1159" i="21" s="1"/>
  <c r="E1030" i="21"/>
  <c r="E1031" i="21" s="1"/>
  <c r="E1032" i="21" s="1"/>
  <c r="E1033" i="21" s="1"/>
  <c r="E1034" i="21" s="1"/>
  <c r="E1035" i="21" s="1"/>
  <c r="E1036" i="21" s="1"/>
  <c r="E1037" i="21" s="1"/>
  <c r="E1038" i="21" s="1"/>
  <c r="E1039" i="21" s="1"/>
  <c r="F750" i="21"/>
  <c r="F751" i="21" s="1"/>
  <c r="F752" i="21" s="1"/>
  <c r="F753" i="21" s="1"/>
  <c r="F754" i="21" s="1"/>
  <c r="F755" i="21" s="1"/>
  <c r="F756" i="21" s="1"/>
  <c r="F757" i="21" s="1"/>
  <c r="F758" i="21" s="1"/>
  <c r="F759" i="21" s="1"/>
  <c r="E1010" i="21"/>
  <c r="E1011" i="21" s="1"/>
  <c r="E1012" i="21" s="1"/>
  <c r="E1013" i="21" s="1"/>
  <c r="E1014" i="21" s="1"/>
  <c r="E1015" i="21" s="1"/>
  <c r="E1016" i="21" s="1"/>
  <c r="E1017" i="21" s="1"/>
  <c r="E1018" i="21" s="1"/>
  <c r="E1019" i="21" s="1"/>
  <c r="E1350" i="21"/>
  <c r="E1351" i="21" s="1"/>
  <c r="E1352" i="21" s="1"/>
  <c r="E1353" i="21" s="1"/>
  <c r="E1354" i="21" s="1"/>
  <c r="E1355" i="21" s="1"/>
  <c r="E1356" i="21" s="1"/>
  <c r="E1357" i="21" s="1"/>
  <c r="E1358" i="21" s="1"/>
  <c r="E1359" i="21" s="1"/>
  <c r="E1080" i="21"/>
  <c r="E1081" i="21" s="1"/>
  <c r="E1082" i="21" s="1"/>
  <c r="E1083" i="21" s="1"/>
  <c r="E1084" i="21" s="1"/>
  <c r="E1085" i="21" s="1"/>
  <c r="E1086" i="21" s="1"/>
  <c r="E1087" i="21" s="1"/>
  <c r="E1088" i="21" s="1"/>
  <c r="E1089" i="21" s="1"/>
  <c r="E660" i="21"/>
  <c r="E661" i="21" s="1"/>
  <c r="E662" i="21" s="1"/>
  <c r="E663" i="21" s="1"/>
  <c r="E664" i="21" s="1"/>
  <c r="E665" i="21" s="1"/>
  <c r="E666" i="21" s="1"/>
  <c r="E667" i="21" s="1"/>
  <c r="E668" i="21" s="1"/>
  <c r="E669" i="21" s="1"/>
  <c r="F800" i="21"/>
  <c r="F801" i="21" s="1"/>
  <c r="F802" i="21" s="1"/>
  <c r="F803" i="21" s="1"/>
  <c r="F804" i="21" s="1"/>
  <c r="F805" i="21" s="1"/>
  <c r="F806" i="21" s="1"/>
  <c r="F807" i="21" s="1"/>
  <c r="F808" i="21" s="1"/>
  <c r="F809" i="21" s="1"/>
  <c r="F1350" i="21"/>
  <c r="F1351" i="21" s="1"/>
  <c r="F1352" i="21" s="1"/>
  <c r="F1353" i="21" s="1"/>
  <c r="F1354" i="21" s="1"/>
  <c r="F1355" i="21" s="1"/>
  <c r="F1356" i="21" s="1"/>
  <c r="F1357" i="21" s="1"/>
  <c r="F1358" i="21" s="1"/>
  <c r="F1359" i="21" s="1"/>
  <c r="F1150" i="21"/>
  <c r="F1151" i="21" s="1"/>
  <c r="F1152" i="21" s="1"/>
  <c r="F1153" i="21" s="1"/>
  <c r="F1154" i="21" s="1"/>
  <c r="F1155" i="21" s="1"/>
  <c r="F1156" i="21" s="1"/>
  <c r="F1157" i="21" s="1"/>
  <c r="F1158" i="21" s="1"/>
  <c r="F1159" i="21" s="1"/>
  <c r="E1190" i="21"/>
  <c r="E1191" i="21" s="1"/>
  <c r="E1192" i="21" s="1"/>
  <c r="E1193" i="21" s="1"/>
  <c r="E1194" i="21" s="1"/>
  <c r="E1195" i="21" s="1"/>
  <c r="E1196" i="21" s="1"/>
  <c r="E1197" i="21" s="1"/>
  <c r="E1198" i="21" s="1"/>
  <c r="E1199" i="21" s="1"/>
  <c r="F1020" i="21"/>
  <c r="F1021" i="21" s="1"/>
  <c r="F1022" i="21" s="1"/>
  <c r="F1023" i="21" s="1"/>
  <c r="F1024" i="21" s="1"/>
  <c r="F1025" i="21" s="1"/>
  <c r="F1026" i="21" s="1"/>
  <c r="F1027" i="21" s="1"/>
  <c r="F1028" i="21" s="1"/>
  <c r="F1029" i="21" s="1"/>
  <c r="E1370" i="21"/>
  <c r="E1371" i="21" s="1"/>
  <c r="E1372" i="21" s="1"/>
  <c r="E1373" i="21" s="1"/>
  <c r="E1374" i="21" s="1"/>
  <c r="E1375" i="21" s="1"/>
  <c r="E1376" i="21" s="1"/>
  <c r="E1377" i="21" s="1"/>
  <c r="E1378" i="21" s="1"/>
  <c r="E1379" i="21" s="1"/>
  <c r="F860" i="21"/>
  <c r="F861" i="21" s="1"/>
  <c r="F862" i="21" s="1"/>
  <c r="F863" i="21" s="1"/>
  <c r="F864" i="21" s="1"/>
  <c r="F865" i="21" s="1"/>
  <c r="F866" i="21" s="1"/>
  <c r="F867" i="21" s="1"/>
  <c r="F868" i="21" s="1"/>
  <c r="F869" i="21" s="1"/>
  <c r="F1270" i="21"/>
  <c r="F1271" i="21" s="1"/>
  <c r="F1272" i="21" s="1"/>
  <c r="F1273" i="21" s="1"/>
  <c r="F1274" i="21" s="1"/>
  <c r="F1275" i="21" s="1"/>
  <c r="F1276" i="21" s="1"/>
  <c r="F1277" i="21" s="1"/>
  <c r="F1278" i="21" s="1"/>
  <c r="F1279" i="21" s="1"/>
  <c r="F820" i="21"/>
  <c r="F821" i="21" s="1"/>
  <c r="F822" i="21" s="1"/>
  <c r="F823" i="21" s="1"/>
  <c r="F824" i="21" s="1"/>
  <c r="F825" i="21" s="1"/>
  <c r="F826" i="21" s="1"/>
  <c r="F827" i="21" s="1"/>
  <c r="F828" i="21" s="1"/>
  <c r="F829" i="21" s="1"/>
  <c r="F540" i="21"/>
  <c r="F541" i="21" s="1"/>
  <c r="F542" i="21" s="1"/>
  <c r="F543" i="21" s="1"/>
  <c r="F544" i="21" s="1"/>
  <c r="F545" i="21" s="1"/>
  <c r="F546" i="21" s="1"/>
  <c r="F547" i="21" s="1"/>
  <c r="F548" i="21" s="1"/>
  <c r="F549" i="21" s="1"/>
  <c r="E1170" i="21"/>
  <c r="E1171" i="21" s="1"/>
  <c r="E1172" i="21" s="1"/>
  <c r="E1173" i="21" s="1"/>
  <c r="E1174" i="21" s="1"/>
  <c r="E1175" i="21" s="1"/>
  <c r="E1176" i="21" s="1"/>
  <c r="E1177" i="21" s="1"/>
  <c r="E1178" i="21" s="1"/>
  <c r="E1179" i="21" s="1"/>
  <c r="F600" i="21"/>
  <c r="F601" i="21" s="1"/>
  <c r="F602" i="21" s="1"/>
  <c r="F603" i="21" s="1"/>
  <c r="F604" i="21" s="1"/>
  <c r="F605" i="21" s="1"/>
  <c r="F606" i="21" s="1"/>
  <c r="F607" i="21" s="1"/>
  <c r="F608" i="21" s="1"/>
  <c r="F609" i="21" s="1"/>
  <c r="F440" i="21"/>
  <c r="F441" i="21" s="1"/>
  <c r="F442" i="21" s="1"/>
  <c r="F443" i="21" s="1"/>
  <c r="F444" i="21" s="1"/>
  <c r="F445" i="21" s="1"/>
  <c r="F446" i="21" s="1"/>
  <c r="F447" i="21" s="1"/>
  <c r="F448" i="21" s="1"/>
  <c r="F449" i="21" s="1"/>
  <c r="F1390" i="21"/>
  <c r="F1391" i="21" s="1"/>
  <c r="F1392" i="21" s="1"/>
  <c r="F1393" i="21" s="1"/>
  <c r="F1394" i="21" s="1"/>
  <c r="F1395" i="21" s="1"/>
  <c r="F1396" i="21" s="1"/>
  <c r="F1397" i="21" s="1"/>
  <c r="F1398" i="21" s="1"/>
  <c r="F1399" i="21" s="1"/>
  <c r="F650" i="21"/>
  <c r="F651" i="21" s="1"/>
  <c r="F652" i="21" s="1"/>
  <c r="F653" i="21" s="1"/>
  <c r="F654" i="21" s="1"/>
  <c r="F655" i="21" s="1"/>
  <c r="F656" i="21" s="1"/>
  <c r="F657" i="21" s="1"/>
  <c r="F658" i="21" s="1"/>
  <c r="F659" i="21" s="1"/>
  <c r="F900" i="21"/>
  <c r="F901" i="21" s="1"/>
  <c r="F902" i="21" s="1"/>
  <c r="F903" i="21" s="1"/>
  <c r="F904" i="21" s="1"/>
  <c r="F905" i="21" s="1"/>
  <c r="F906" i="21" s="1"/>
  <c r="F907" i="21" s="1"/>
  <c r="F908" i="21" s="1"/>
  <c r="F909" i="21" s="1"/>
  <c r="F670" i="21"/>
  <c r="F671" i="21" s="1"/>
  <c r="F672" i="21" s="1"/>
  <c r="F673" i="21" s="1"/>
  <c r="F674" i="21" s="1"/>
  <c r="F675" i="21" s="1"/>
  <c r="F676" i="21" s="1"/>
  <c r="F677" i="21" s="1"/>
  <c r="F678" i="21" s="1"/>
  <c r="F679" i="21" s="1"/>
  <c r="E730" i="21"/>
  <c r="E731" i="21" s="1"/>
  <c r="E732" i="21" s="1"/>
  <c r="E733" i="21" s="1"/>
  <c r="E734" i="21" s="1"/>
  <c r="E735" i="21" s="1"/>
  <c r="E736" i="21" s="1"/>
  <c r="E737" i="21" s="1"/>
  <c r="E738" i="21" s="1"/>
  <c r="E739" i="21" s="1"/>
  <c r="E600" i="21"/>
  <c r="E601" i="21" s="1"/>
  <c r="E602" i="21" s="1"/>
  <c r="E603" i="21" s="1"/>
  <c r="E604" i="21" s="1"/>
  <c r="E605" i="21" s="1"/>
  <c r="E606" i="21" s="1"/>
  <c r="E607" i="21" s="1"/>
  <c r="E608" i="21" s="1"/>
  <c r="E609" i="21" s="1"/>
  <c r="E1400" i="21"/>
  <c r="E1401" i="21" s="1"/>
  <c r="E1402" i="21" s="1"/>
  <c r="E1403" i="21" s="1"/>
  <c r="E1404" i="21" s="1"/>
  <c r="E1405" i="21" s="1"/>
  <c r="E1406" i="21" s="1"/>
  <c r="E1407" i="21" s="1"/>
  <c r="E1408" i="21" s="1"/>
  <c r="E1409" i="21" s="1"/>
  <c r="E1330" i="21"/>
  <c r="E1331" i="21" s="1"/>
  <c r="E1332" i="21" s="1"/>
  <c r="E1333" i="21" s="1"/>
  <c r="E1334" i="21" s="1"/>
  <c r="E1335" i="21" s="1"/>
  <c r="E1336" i="21" s="1"/>
  <c r="E1337" i="21" s="1"/>
  <c r="E1338" i="21" s="1"/>
  <c r="E1339" i="21" s="1"/>
  <c r="F940" i="21"/>
  <c r="F941" i="21" s="1"/>
  <c r="F942" i="21" s="1"/>
  <c r="F943" i="21" s="1"/>
  <c r="F944" i="21" s="1"/>
  <c r="F945" i="21" s="1"/>
  <c r="F946" i="21" s="1"/>
  <c r="F947" i="21" s="1"/>
  <c r="F948" i="21" s="1"/>
  <c r="F949" i="21" s="1"/>
  <c r="F780" i="21"/>
  <c r="F781" i="21" s="1"/>
  <c r="F782" i="21" s="1"/>
  <c r="F783" i="21" s="1"/>
  <c r="F784" i="21" s="1"/>
  <c r="F785" i="21" s="1"/>
  <c r="F786" i="21" s="1"/>
  <c r="F787" i="21" s="1"/>
  <c r="F788" i="21" s="1"/>
  <c r="F789" i="21" s="1"/>
  <c r="F340" i="21"/>
  <c r="F341" i="21" s="1"/>
  <c r="F342" i="21" s="1"/>
  <c r="F343" i="21" s="1"/>
  <c r="F344" i="21" s="1"/>
  <c r="F345" i="21" s="1"/>
  <c r="F346" i="21" s="1"/>
  <c r="F347" i="21" s="1"/>
  <c r="F348" i="21" s="1"/>
  <c r="F349" i="21" s="1"/>
  <c r="F570" i="21"/>
  <c r="F571" i="21" s="1"/>
  <c r="F572" i="21" s="1"/>
  <c r="F573" i="21" s="1"/>
  <c r="F574" i="21" s="1"/>
  <c r="F575" i="21" s="1"/>
  <c r="F576" i="21" s="1"/>
  <c r="F577" i="21" s="1"/>
  <c r="F578" i="21" s="1"/>
  <c r="F579" i="21" s="1"/>
  <c r="E850" i="21"/>
  <c r="E851" i="21" s="1"/>
  <c r="E852" i="21" s="1"/>
  <c r="E853" i="21" s="1"/>
  <c r="E854" i="21" s="1"/>
  <c r="E855" i="21" s="1"/>
  <c r="E856" i="21" s="1"/>
  <c r="E857" i="21" s="1"/>
  <c r="E858" i="21" s="1"/>
  <c r="E859" i="21" s="1"/>
  <c r="F1060" i="21"/>
  <c r="F1061" i="21" s="1"/>
  <c r="F1062" i="21" s="1"/>
  <c r="F1063" i="21" s="1"/>
  <c r="F1064" i="21" s="1"/>
  <c r="F1065" i="21" s="1"/>
  <c r="F1066" i="21" s="1"/>
  <c r="F1067" i="21" s="1"/>
  <c r="F1068" i="21" s="1"/>
  <c r="F1069" i="21" s="1"/>
  <c r="F280" i="21"/>
  <c r="F281" i="21" s="1"/>
  <c r="F282" i="21" s="1"/>
  <c r="F283" i="21" s="1"/>
  <c r="F284" i="21" s="1"/>
  <c r="F285" i="21" s="1"/>
  <c r="F286" i="21" s="1"/>
  <c r="F287" i="21" s="1"/>
  <c r="F288" i="21" s="1"/>
  <c r="F289" i="21" s="1"/>
  <c r="E210" i="21"/>
  <c r="E211" i="21" s="1"/>
  <c r="E212" i="21" s="1"/>
  <c r="E213" i="21" s="1"/>
  <c r="E214" i="21" s="1"/>
  <c r="E215" i="21" s="1"/>
  <c r="E216" i="21" s="1"/>
  <c r="E217" i="21" s="1"/>
  <c r="E218" i="21" s="1"/>
  <c r="E219" i="21" s="1"/>
  <c r="E300" i="21"/>
  <c r="E301" i="21" s="1"/>
  <c r="E302" i="21" s="1"/>
  <c r="E303" i="21" s="1"/>
  <c r="E304" i="21" s="1"/>
  <c r="E305" i="21" s="1"/>
  <c r="E306" i="21" s="1"/>
  <c r="E307" i="21" s="1"/>
  <c r="E308" i="21" s="1"/>
  <c r="E309" i="21" s="1"/>
  <c r="E960" i="21"/>
  <c r="E961" i="21" s="1"/>
  <c r="E962" i="21" s="1"/>
  <c r="E963" i="21" s="1"/>
  <c r="E964" i="21" s="1"/>
  <c r="E965" i="21" s="1"/>
  <c r="E966" i="21" s="1"/>
  <c r="E967" i="21" s="1"/>
  <c r="E968" i="21" s="1"/>
  <c r="E969" i="21" s="1"/>
  <c r="F370" i="21"/>
  <c r="F371" i="21" s="1"/>
  <c r="F372" i="21" s="1"/>
  <c r="F373" i="21" s="1"/>
  <c r="F374" i="21" s="1"/>
  <c r="F375" i="21" s="1"/>
  <c r="F376" i="21" s="1"/>
  <c r="F377" i="21" s="1"/>
  <c r="F378" i="21" s="1"/>
  <c r="F379" i="21" s="1"/>
  <c r="F1080" i="21"/>
  <c r="F1081" i="21" s="1"/>
  <c r="F1082" i="21" s="1"/>
  <c r="F1083" i="21" s="1"/>
  <c r="F1084" i="21" s="1"/>
  <c r="F1085" i="21" s="1"/>
  <c r="F1086" i="21" s="1"/>
  <c r="F1087" i="21" s="1"/>
  <c r="F1088" i="21" s="1"/>
  <c r="F1089" i="21" s="1"/>
  <c r="E870" i="21"/>
  <c r="E871" i="21" s="1"/>
  <c r="E872" i="21" s="1"/>
  <c r="E873" i="21" s="1"/>
  <c r="E874" i="21" s="1"/>
  <c r="E875" i="21" s="1"/>
  <c r="E876" i="21" s="1"/>
  <c r="E877" i="21" s="1"/>
  <c r="E878" i="21" s="1"/>
  <c r="E879" i="21" s="1"/>
  <c r="F1100" i="21"/>
  <c r="F1101" i="21" s="1"/>
  <c r="F1102" i="21" s="1"/>
  <c r="F1103" i="21" s="1"/>
  <c r="F1104" i="21" s="1"/>
  <c r="F1105" i="21" s="1"/>
  <c r="F1106" i="21" s="1"/>
  <c r="F1107" i="21" s="1"/>
  <c r="F1108" i="21" s="1"/>
  <c r="F1109" i="21" s="1"/>
  <c r="E1240" i="21"/>
  <c r="E1241" i="21" s="1"/>
  <c r="E1242" i="21" s="1"/>
  <c r="E1243" i="21" s="1"/>
  <c r="E1244" i="21" s="1"/>
  <c r="E1245" i="21" s="1"/>
  <c r="E1246" i="21" s="1"/>
  <c r="E1247" i="21" s="1"/>
  <c r="E1248" i="21" s="1"/>
  <c r="E1249" i="21" s="1"/>
  <c r="F1130" i="21"/>
  <c r="F1131" i="21" s="1"/>
  <c r="F1132" i="21" s="1"/>
  <c r="F1133" i="21" s="1"/>
  <c r="F1134" i="21" s="1"/>
  <c r="F1135" i="21" s="1"/>
  <c r="F1136" i="21" s="1"/>
  <c r="F1137" i="21" s="1"/>
  <c r="F1138" i="21" s="1"/>
  <c r="F1139" i="21" s="1"/>
  <c r="E980" i="21"/>
  <c r="E981" i="21" s="1"/>
  <c r="E982" i="21" s="1"/>
  <c r="E983" i="21" s="1"/>
  <c r="E984" i="21" s="1"/>
  <c r="E985" i="21" s="1"/>
  <c r="E986" i="21" s="1"/>
  <c r="E987" i="21" s="1"/>
  <c r="E988" i="21" s="1"/>
  <c r="E989" i="21" s="1"/>
  <c r="E590" i="21"/>
  <c r="E591" i="21" s="1"/>
  <c r="E592" i="21" s="1"/>
  <c r="E593" i="21" s="1"/>
  <c r="E594" i="21" s="1"/>
  <c r="E595" i="21" s="1"/>
  <c r="E596" i="21" s="1"/>
  <c r="E597" i="21" s="1"/>
  <c r="E598" i="21" s="1"/>
  <c r="E599" i="21" s="1"/>
  <c r="E550" i="21"/>
  <c r="E551" i="21" s="1"/>
  <c r="E552" i="21" s="1"/>
  <c r="E553" i="21" s="1"/>
  <c r="E554" i="21" s="1"/>
  <c r="E555" i="21" s="1"/>
  <c r="E556" i="21" s="1"/>
  <c r="E557" i="21" s="1"/>
  <c r="E558" i="21" s="1"/>
  <c r="E559" i="21" s="1"/>
  <c r="F1290" i="21"/>
  <c r="F1291" i="21" s="1"/>
  <c r="F1292" i="21" s="1"/>
  <c r="F1293" i="21" s="1"/>
  <c r="F1294" i="21" s="1"/>
  <c r="F1295" i="21" s="1"/>
  <c r="F1296" i="21" s="1"/>
  <c r="F1297" i="21" s="1"/>
  <c r="F1298" i="21" s="1"/>
  <c r="F1299" i="21" s="1"/>
  <c r="F640" i="21"/>
  <c r="F641" i="21" s="1"/>
  <c r="F642" i="21" s="1"/>
  <c r="F643" i="21" s="1"/>
  <c r="F644" i="21" s="1"/>
  <c r="F645" i="21" s="1"/>
  <c r="F646" i="21" s="1"/>
  <c r="F647" i="21" s="1"/>
  <c r="F648" i="21" s="1"/>
  <c r="F649" i="21" s="1"/>
  <c r="F840" i="21"/>
  <c r="F841" i="21" s="1"/>
  <c r="F842" i="21" s="1"/>
  <c r="F843" i="21" s="1"/>
  <c r="F844" i="21" s="1"/>
  <c r="F845" i="21" s="1"/>
  <c r="F846" i="21" s="1"/>
  <c r="F847" i="21" s="1"/>
  <c r="F848" i="21" s="1"/>
  <c r="F849" i="21" s="1"/>
  <c r="F380" i="21"/>
  <c r="F381" i="21" s="1"/>
  <c r="F382" i="21" s="1"/>
  <c r="F383" i="21" s="1"/>
  <c r="F384" i="21" s="1"/>
  <c r="F385" i="21" s="1"/>
  <c r="F386" i="21" s="1"/>
  <c r="F387" i="21" s="1"/>
  <c r="F388" i="21" s="1"/>
  <c r="F389" i="21" s="1"/>
  <c r="E1290" i="21"/>
  <c r="E1291" i="21" s="1"/>
  <c r="E1292" i="21" s="1"/>
  <c r="E1293" i="21" s="1"/>
  <c r="E1294" i="21" s="1"/>
  <c r="E1295" i="21" s="1"/>
  <c r="E1296" i="21" s="1"/>
  <c r="E1297" i="21" s="1"/>
  <c r="E1298" i="21" s="1"/>
  <c r="E1299" i="21" s="1"/>
  <c r="E1310" i="21"/>
  <c r="E1311" i="21" s="1"/>
  <c r="E1312" i="21" s="1"/>
  <c r="E1313" i="21" s="1"/>
  <c r="E1314" i="21" s="1"/>
  <c r="E1315" i="21" s="1"/>
  <c r="E1316" i="21" s="1"/>
  <c r="E1317" i="21" s="1"/>
  <c r="E1318" i="21" s="1"/>
  <c r="E1319" i="21" s="1"/>
  <c r="F1160" i="21"/>
  <c r="F1161" i="21" s="1"/>
  <c r="F1162" i="21" s="1"/>
  <c r="F1163" i="21" s="1"/>
  <c r="F1164" i="21" s="1"/>
  <c r="F1165" i="21" s="1"/>
  <c r="F1166" i="21" s="1"/>
  <c r="F1167" i="21" s="1"/>
  <c r="F1168" i="21" s="1"/>
  <c r="F1169" i="21" s="1"/>
  <c r="E900" i="21"/>
  <c r="E901" i="21" s="1"/>
  <c r="E902" i="21" s="1"/>
  <c r="E903" i="21" s="1"/>
  <c r="E904" i="21" s="1"/>
  <c r="E905" i="21" s="1"/>
  <c r="E906" i="21" s="1"/>
  <c r="E907" i="21" s="1"/>
  <c r="E908" i="21" s="1"/>
  <c r="E909" i="21" s="1"/>
  <c r="F350" i="21"/>
  <c r="F351" i="21" s="1"/>
  <c r="F352" i="21" s="1"/>
  <c r="F353" i="21" s="1"/>
  <c r="F354" i="21" s="1"/>
  <c r="F355" i="21" s="1"/>
  <c r="F356" i="21" s="1"/>
  <c r="F357" i="21" s="1"/>
  <c r="F358" i="21" s="1"/>
  <c r="F359" i="21" s="1"/>
  <c r="E1070" i="21"/>
  <c r="E1071" i="21" s="1"/>
  <c r="E1072" i="21" s="1"/>
  <c r="E1073" i="21" s="1"/>
  <c r="E1074" i="21" s="1"/>
  <c r="E1075" i="21" s="1"/>
  <c r="E1076" i="21" s="1"/>
  <c r="E1077" i="21" s="1"/>
  <c r="E1078" i="21" s="1"/>
  <c r="E1079" i="21" s="1"/>
  <c r="E690" i="21"/>
  <c r="E691" i="21" s="1"/>
  <c r="E692" i="21" s="1"/>
  <c r="E693" i="21" s="1"/>
  <c r="E694" i="21" s="1"/>
  <c r="E695" i="21" s="1"/>
  <c r="E696" i="21" s="1"/>
  <c r="E697" i="21" s="1"/>
  <c r="E698" i="21" s="1"/>
  <c r="E699" i="21" s="1"/>
  <c r="E520" i="21"/>
  <c r="E521" i="21" s="1"/>
  <c r="E522" i="21" s="1"/>
  <c r="E523" i="21" s="1"/>
  <c r="E524" i="21" s="1"/>
  <c r="E525" i="21" s="1"/>
  <c r="E526" i="21" s="1"/>
  <c r="E527" i="21" s="1"/>
  <c r="E528" i="21" s="1"/>
  <c r="E529" i="21" s="1"/>
  <c r="F430" i="21"/>
  <c r="F431" i="21" s="1"/>
  <c r="F432" i="21" s="1"/>
  <c r="F433" i="21" s="1"/>
  <c r="F434" i="21" s="1"/>
  <c r="F435" i="21" s="1"/>
  <c r="F436" i="21" s="1"/>
  <c r="F437" i="21" s="1"/>
  <c r="F438" i="21" s="1"/>
  <c r="F439" i="21" s="1"/>
  <c r="E470" i="21"/>
  <c r="E471" i="21" s="1"/>
  <c r="E472" i="21" s="1"/>
  <c r="E473" i="21" s="1"/>
  <c r="E474" i="21" s="1"/>
  <c r="E475" i="21" s="1"/>
  <c r="E476" i="21" s="1"/>
  <c r="E477" i="21" s="1"/>
  <c r="E478" i="21" s="1"/>
  <c r="E479" i="21" s="1"/>
  <c r="F220" i="21"/>
  <c r="F221" i="21" s="1"/>
  <c r="F222" i="21" s="1"/>
  <c r="F223" i="21" s="1"/>
  <c r="F224" i="21" s="1"/>
  <c r="F225" i="21" s="1"/>
  <c r="F226" i="21" s="1"/>
  <c r="F227" i="21" s="1"/>
  <c r="F228" i="21" s="1"/>
  <c r="F229" i="21" s="1"/>
  <c r="F760" i="21"/>
  <c r="F761" i="21" s="1"/>
  <c r="F762" i="21" s="1"/>
  <c r="F763" i="21" s="1"/>
  <c r="F764" i="21" s="1"/>
  <c r="F765" i="21" s="1"/>
  <c r="F766" i="21" s="1"/>
  <c r="F767" i="21" s="1"/>
  <c r="F768" i="21" s="1"/>
  <c r="F769" i="21" s="1"/>
  <c r="E1320" i="21"/>
  <c r="E1321" i="21" s="1"/>
  <c r="E1322" i="21" s="1"/>
  <c r="E1323" i="21" s="1"/>
  <c r="E1324" i="21" s="1"/>
  <c r="E1325" i="21" s="1"/>
  <c r="E1326" i="21" s="1"/>
  <c r="E1327" i="21" s="1"/>
  <c r="E1328" i="21" s="1"/>
  <c r="E1329" i="21" s="1"/>
  <c r="F360" i="21"/>
  <c r="F361" i="21" s="1"/>
  <c r="F362" i="21" s="1"/>
  <c r="F363" i="21" s="1"/>
  <c r="F364" i="21" s="1"/>
  <c r="F365" i="21" s="1"/>
  <c r="F366" i="21" s="1"/>
  <c r="F367" i="21" s="1"/>
  <c r="F368" i="21" s="1"/>
  <c r="F369" i="21" s="1"/>
  <c r="E820" i="21"/>
  <c r="E821" i="21" s="1"/>
  <c r="E822" i="21" s="1"/>
  <c r="E823" i="21" s="1"/>
  <c r="E824" i="21" s="1"/>
  <c r="E825" i="21" s="1"/>
  <c r="E826" i="21" s="1"/>
  <c r="E827" i="21" s="1"/>
  <c r="E828" i="21" s="1"/>
  <c r="E829" i="21" s="1"/>
  <c r="F410" i="21"/>
  <c r="F411" i="21" s="1"/>
  <c r="F412" i="21" s="1"/>
  <c r="F413" i="21" s="1"/>
  <c r="F414" i="21" s="1"/>
  <c r="F415" i="21" s="1"/>
  <c r="F416" i="21" s="1"/>
  <c r="F417" i="21" s="1"/>
  <c r="F418" i="21" s="1"/>
  <c r="F419" i="21" s="1"/>
  <c r="F1400" i="21"/>
  <c r="F1401" i="21" s="1"/>
  <c r="F1402" i="21" s="1"/>
  <c r="F1403" i="21" s="1"/>
  <c r="F1404" i="21" s="1"/>
  <c r="F1405" i="21" s="1"/>
  <c r="F1406" i="21" s="1"/>
  <c r="F1407" i="21" s="1"/>
  <c r="F1408" i="21" s="1"/>
  <c r="F1409" i="21" s="1"/>
  <c r="E770" i="21"/>
  <c r="E771" i="21" s="1"/>
  <c r="E772" i="21" s="1"/>
  <c r="E773" i="21" s="1"/>
  <c r="E774" i="21" s="1"/>
  <c r="E775" i="21" s="1"/>
  <c r="E776" i="21" s="1"/>
  <c r="E777" i="21" s="1"/>
  <c r="E778" i="21" s="1"/>
  <c r="E779" i="21" s="1"/>
  <c r="F1320" i="21"/>
  <c r="F1321" i="21" s="1"/>
  <c r="F1322" i="21" s="1"/>
  <c r="F1323" i="21" s="1"/>
  <c r="F1324" i="21" s="1"/>
  <c r="F1325" i="21" s="1"/>
  <c r="F1326" i="21" s="1"/>
  <c r="F1327" i="21" s="1"/>
  <c r="F1328" i="21" s="1"/>
  <c r="F1329" i="21" s="1"/>
  <c r="F1010" i="21"/>
  <c r="F1011" i="21" s="1"/>
  <c r="F1012" i="21" s="1"/>
  <c r="F1013" i="21" s="1"/>
  <c r="F1014" i="21" s="1"/>
  <c r="F1015" i="21" s="1"/>
  <c r="F1016" i="21" s="1"/>
  <c r="F1017" i="21" s="1"/>
  <c r="F1018" i="21" s="1"/>
  <c r="F1019" i="21" s="1"/>
  <c r="F1050" i="21"/>
  <c r="F1051" i="21" s="1"/>
  <c r="F1052" i="21" s="1"/>
  <c r="F1053" i="21" s="1"/>
  <c r="F1054" i="21" s="1"/>
  <c r="F1055" i="21" s="1"/>
  <c r="F1056" i="21" s="1"/>
  <c r="F1057" i="21" s="1"/>
  <c r="F1058" i="21" s="1"/>
  <c r="F1059" i="21" s="1"/>
  <c r="E1390" i="21"/>
  <c r="E1391" i="21" s="1"/>
  <c r="E1392" i="21" s="1"/>
  <c r="E1393" i="21" s="1"/>
  <c r="E1394" i="21" s="1"/>
  <c r="E1395" i="21" s="1"/>
  <c r="E1396" i="21" s="1"/>
  <c r="E1397" i="21" s="1"/>
  <c r="E1398" i="21" s="1"/>
  <c r="E1399" i="21" s="1"/>
  <c r="F500" i="21"/>
  <c r="F501" i="21" s="1"/>
  <c r="F502" i="21" s="1"/>
  <c r="F503" i="21" s="1"/>
  <c r="F504" i="21" s="1"/>
  <c r="F505" i="21" s="1"/>
  <c r="F506" i="21" s="1"/>
  <c r="F507" i="21" s="1"/>
  <c r="F508" i="21" s="1"/>
  <c r="F509" i="21" s="1"/>
  <c r="F1360" i="21"/>
  <c r="F1361" i="21" s="1"/>
  <c r="F1362" i="21" s="1"/>
  <c r="F1363" i="21" s="1"/>
  <c r="F1364" i="21" s="1"/>
  <c r="F1365" i="21" s="1"/>
  <c r="F1366" i="21" s="1"/>
  <c r="F1367" i="21" s="1"/>
  <c r="F1368" i="21" s="1"/>
  <c r="F1369" i="21" s="1"/>
  <c r="F740" i="21"/>
  <c r="F741" i="21" s="1"/>
  <c r="F742" i="21" s="1"/>
  <c r="F743" i="21" s="1"/>
  <c r="F744" i="21" s="1"/>
  <c r="F745" i="21" s="1"/>
  <c r="F746" i="21" s="1"/>
  <c r="F747" i="21" s="1"/>
  <c r="F748" i="21" s="1"/>
  <c r="F749" i="21" s="1"/>
  <c r="E290" i="21"/>
  <c r="E291" i="21" s="1"/>
  <c r="E292" i="21" s="1"/>
  <c r="E293" i="21" s="1"/>
  <c r="E294" i="21" s="1"/>
  <c r="E295" i="21" s="1"/>
  <c r="E296" i="21" s="1"/>
  <c r="E297" i="21" s="1"/>
  <c r="E298" i="21" s="1"/>
  <c r="E299" i="21" s="1"/>
  <c r="F990" i="21"/>
  <c r="F991" i="21" s="1"/>
  <c r="F992" i="21" s="1"/>
  <c r="F993" i="21" s="1"/>
  <c r="F994" i="21" s="1"/>
  <c r="F995" i="21" s="1"/>
  <c r="F996" i="21" s="1"/>
  <c r="F997" i="21" s="1"/>
  <c r="F998" i="21" s="1"/>
  <c r="F999" i="21" s="1"/>
  <c r="F620" i="21"/>
  <c r="F621" i="21" s="1"/>
  <c r="F622" i="21" s="1"/>
  <c r="F623" i="21" s="1"/>
  <c r="F624" i="21" s="1"/>
  <c r="F625" i="21" s="1"/>
  <c r="F626" i="21" s="1"/>
  <c r="F627" i="21" s="1"/>
  <c r="F628" i="21" s="1"/>
  <c r="F629" i="21" s="1"/>
  <c r="E410" i="21"/>
  <c r="E411" i="21" s="1"/>
  <c r="E412" i="21" s="1"/>
  <c r="E413" i="21" s="1"/>
  <c r="E414" i="21" s="1"/>
  <c r="E415" i="21" s="1"/>
  <c r="E416" i="21" s="1"/>
  <c r="E417" i="21" s="1"/>
  <c r="E418" i="21" s="1"/>
  <c r="E419" i="21" s="1"/>
  <c r="F870" i="21"/>
  <c r="F871" i="21" s="1"/>
  <c r="F872" i="21" s="1"/>
  <c r="F873" i="21" s="1"/>
  <c r="F874" i="21" s="1"/>
  <c r="F875" i="21" s="1"/>
  <c r="F876" i="21" s="1"/>
  <c r="F877" i="21" s="1"/>
  <c r="F878" i="21" s="1"/>
  <c r="F879" i="21" s="1"/>
  <c r="F1260" i="21"/>
  <c r="F1261" i="21" s="1"/>
  <c r="F1262" i="21" s="1"/>
  <c r="F1263" i="21" s="1"/>
  <c r="F1264" i="21" s="1"/>
  <c r="F1265" i="21" s="1"/>
  <c r="F1266" i="21" s="1"/>
  <c r="F1267" i="21" s="1"/>
  <c r="F1268" i="21" s="1"/>
  <c r="F1269" i="21" s="1"/>
  <c r="E450" i="21"/>
  <c r="E451" i="21" s="1"/>
  <c r="E452" i="21" s="1"/>
  <c r="E453" i="21" s="1"/>
  <c r="E454" i="21" s="1"/>
  <c r="E455" i="21" s="1"/>
  <c r="E456" i="21" s="1"/>
  <c r="E457" i="21" s="1"/>
  <c r="E458" i="21" s="1"/>
  <c r="E459" i="21" s="1"/>
  <c r="E1360" i="21"/>
  <c r="E1361" i="21" s="1"/>
  <c r="E1362" i="21" s="1"/>
  <c r="E1363" i="21" s="1"/>
  <c r="E1364" i="21" s="1"/>
  <c r="E1365" i="21" s="1"/>
  <c r="E1366" i="21" s="1"/>
  <c r="E1367" i="21" s="1"/>
  <c r="E1368" i="21" s="1"/>
  <c r="E1369" i="21" s="1"/>
  <c r="F710" i="21"/>
  <c r="F711" i="21" s="1"/>
  <c r="F712" i="21" s="1"/>
  <c r="F713" i="21" s="1"/>
  <c r="F714" i="21" s="1"/>
  <c r="F715" i="21" s="1"/>
  <c r="F716" i="21" s="1"/>
  <c r="F717" i="21" s="1"/>
  <c r="F718" i="21" s="1"/>
  <c r="F719" i="21" s="1"/>
  <c r="E880" i="21"/>
  <c r="E881" i="21" s="1"/>
  <c r="E882" i="21" s="1"/>
  <c r="E883" i="21" s="1"/>
  <c r="E884" i="21" s="1"/>
  <c r="E885" i="21" s="1"/>
  <c r="E886" i="21" s="1"/>
  <c r="E887" i="21" s="1"/>
  <c r="E888" i="21" s="1"/>
  <c r="E889" i="21" s="1"/>
  <c r="E830" i="21"/>
  <c r="E831" i="21" s="1"/>
  <c r="E832" i="21" s="1"/>
  <c r="E833" i="21" s="1"/>
  <c r="E834" i="21" s="1"/>
  <c r="E835" i="21" s="1"/>
  <c r="E836" i="21" s="1"/>
  <c r="E837" i="21" s="1"/>
  <c r="E838" i="21" s="1"/>
  <c r="E839" i="21" s="1"/>
  <c r="E610" i="21"/>
  <c r="E611" i="21" s="1"/>
  <c r="E612" i="21" s="1"/>
  <c r="E613" i="21" s="1"/>
  <c r="E614" i="21" s="1"/>
  <c r="E615" i="21" s="1"/>
  <c r="E616" i="21" s="1"/>
  <c r="E617" i="21" s="1"/>
  <c r="E618" i="21" s="1"/>
  <c r="E619" i="21" s="1"/>
  <c r="E970" i="21"/>
  <c r="E971" i="21" s="1"/>
  <c r="E972" i="21" s="1"/>
  <c r="E973" i="21" s="1"/>
  <c r="E974" i="21" s="1"/>
  <c r="E975" i="21" s="1"/>
  <c r="E976" i="21" s="1"/>
  <c r="E977" i="21" s="1"/>
  <c r="E978" i="21" s="1"/>
  <c r="E979" i="21" s="1"/>
  <c r="E1060" i="21"/>
  <c r="E1061" i="21" s="1"/>
  <c r="E1062" i="21" s="1"/>
  <c r="E1063" i="21" s="1"/>
  <c r="E1064" i="21" s="1"/>
  <c r="E1065" i="21" s="1"/>
  <c r="E1066" i="21" s="1"/>
  <c r="E1067" i="21" s="1"/>
  <c r="E1068" i="21" s="1"/>
  <c r="E1069" i="21" s="1"/>
  <c r="E1210" i="21"/>
  <c r="E1211" i="21" s="1"/>
  <c r="E1212" i="21" s="1"/>
  <c r="E1213" i="21" s="1"/>
  <c r="E1214" i="21" s="1"/>
  <c r="E1215" i="21" s="1"/>
  <c r="E1216" i="21" s="1"/>
  <c r="E1217" i="21" s="1"/>
  <c r="E1218" i="21" s="1"/>
  <c r="E1219" i="21" s="1"/>
  <c r="F790" i="21"/>
  <c r="F791" i="21" s="1"/>
  <c r="F792" i="21" s="1"/>
  <c r="F793" i="21" s="1"/>
  <c r="F794" i="21" s="1"/>
  <c r="F795" i="21" s="1"/>
  <c r="F796" i="21" s="1"/>
  <c r="F797" i="21" s="1"/>
  <c r="F798" i="21" s="1"/>
  <c r="F799" i="21" s="1"/>
  <c r="E800" i="21"/>
  <c r="E801" i="21" s="1"/>
  <c r="E802" i="21" s="1"/>
  <c r="E803" i="21" s="1"/>
  <c r="E804" i="21" s="1"/>
  <c r="E805" i="21" s="1"/>
  <c r="E806" i="21" s="1"/>
  <c r="E807" i="21" s="1"/>
  <c r="E808" i="21" s="1"/>
  <c r="E809" i="21" s="1"/>
  <c r="F1300" i="21"/>
  <c r="F1301" i="21" s="1"/>
  <c r="F1302" i="21" s="1"/>
  <c r="F1303" i="21" s="1"/>
  <c r="F1304" i="21" s="1"/>
  <c r="F1305" i="21" s="1"/>
  <c r="F1306" i="21" s="1"/>
  <c r="F1307" i="21" s="1"/>
  <c r="F1308" i="21" s="1"/>
  <c r="F1309" i="21" s="1"/>
  <c r="F910" i="21"/>
  <c r="F911" i="21" s="1"/>
  <c r="F912" i="21" s="1"/>
  <c r="F913" i="21" s="1"/>
  <c r="F914" i="21" s="1"/>
  <c r="F915" i="21" s="1"/>
  <c r="F916" i="21" s="1"/>
  <c r="F917" i="21" s="1"/>
  <c r="F918" i="21" s="1"/>
  <c r="F919" i="21" s="1"/>
  <c r="F690" i="21"/>
  <c r="F691" i="21" s="1"/>
  <c r="F692" i="21" s="1"/>
  <c r="F693" i="21" s="1"/>
  <c r="F694" i="21" s="1"/>
  <c r="F695" i="21" s="1"/>
  <c r="F696" i="21" s="1"/>
  <c r="F697" i="21" s="1"/>
  <c r="F698" i="21" s="1"/>
  <c r="F699" i="21" s="1"/>
  <c r="E720" i="21"/>
  <c r="E721" i="21" s="1"/>
  <c r="E722" i="21" s="1"/>
  <c r="E723" i="21" s="1"/>
  <c r="E724" i="21" s="1"/>
  <c r="E725" i="21" s="1"/>
  <c r="E726" i="21" s="1"/>
  <c r="E727" i="21" s="1"/>
  <c r="E728" i="21" s="1"/>
  <c r="E729" i="21" s="1"/>
  <c r="E560" i="21"/>
  <c r="E561" i="21" s="1"/>
  <c r="E562" i="21" s="1"/>
  <c r="E563" i="21" s="1"/>
  <c r="E564" i="21" s="1"/>
  <c r="E565" i="21" s="1"/>
  <c r="E566" i="21" s="1"/>
  <c r="E567" i="21" s="1"/>
  <c r="E568" i="21" s="1"/>
  <c r="E569" i="21" s="1"/>
  <c r="E1050" i="21"/>
  <c r="E1051" i="21" s="1"/>
  <c r="E1052" i="21" s="1"/>
  <c r="E1053" i="21" s="1"/>
  <c r="E1054" i="21" s="1"/>
  <c r="E1055" i="21" s="1"/>
  <c r="E1056" i="21" s="1"/>
  <c r="E1057" i="21" s="1"/>
  <c r="E1058" i="21" s="1"/>
  <c r="E1059" i="21" s="1"/>
  <c r="F310" i="21"/>
  <c r="F311" i="21" s="1"/>
  <c r="F312" i="21" s="1"/>
  <c r="F313" i="21" s="1"/>
  <c r="F314" i="21" s="1"/>
  <c r="F315" i="21" s="1"/>
  <c r="F316" i="21" s="1"/>
  <c r="F317" i="21" s="1"/>
  <c r="F318" i="21" s="1"/>
  <c r="F319" i="21" s="1"/>
  <c r="E840" i="21"/>
  <c r="E841" i="21" s="1"/>
  <c r="E842" i="21" s="1"/>
  <c r="E843" i="21" s="1"/>
  <c r="E844" i="21" s="1"/>
  <c r="E845" i="21" s="1"/>
  <c r="E846" i="21" s="1"/>
  <c r="E847" i="21" s="1"/>
  <c r="E848" i="21" s="1"/>
  <c r="E849" i="21" s="1"/>
  <c r="F970" i="21"/>
  <c r="F971" i="21" s="1"/>
  <c r="F972" i="21" s="1"/>
  <c r="F973" i="21" s="1"/>
  <c r="F974" i="21" s="1"/>
  <c r="F975" i="21" s="1"/>
  <c r="F976" i="21" s="1"/>
  <c r="F977" i="21" s="1"/>
  <c r="F978" i="21" s="1"/>
  <c r="F979" i="21" s="1"/>
  <c r="E1270" i="21"/>
  <c r="E1271" i="21" s="1"/>
  <c r="E1272" i="21" s="1"/>
  <c r="E1273" i="21" s="1"/>
  <c r="E1274" i="21" s="1"/>
  <c r="E1275" i="21" s="1"/>
  <c r="E1276" i="21" s="1"/>
  <c r="E1277" i="21" s="1"/>
  <c r="E1278" i="21" s="1"/>
  <c r="E1279" i="21" s="1"/>
  <c r="E930" i="21"/>
  <c r="E931" i="21" s="1"/>
  <c r="E932" i="21" s="1"/>
  <c r="E933" i="21" s="1"/>
  <c r="E934" i="21" s="1"/>
  <c r="E935" i="21" s="1"/>
  <c r="E936" i="21" s="1"/>
  <c r="E937" i="21" s="1"/>
  <c r="E938" i="21" s="1"/>
  <c r="E939" i="21" s="1"/>
  <c r="F730" i="21"/>
  <c r="F731" i="21" s="1"/>
  <c r="F732" i="21" s="1"/>
  <c r="F733" i="21" s="1"/>
  <c r="F734" i="21" s="1"/>
  <c r="F735" i="21" s="1"/>
  <c r="F736" i="21" s="1"/>
  <c r="F737" i="21" s="1"/>
  <c r="F738" i="21" s="1"/>
  <c r="F739" i="21" s="1"/>
  <c r="E320" i="21"/>
  <c r="E321" i="21" s="1"/>
  <c r="E322" i="21" s="1"/>
  <c r="E323" i="21" s="1"/>
  <c r="E324" i="21" s="1"/>
  <c r="E325" i="21" s="1"/>
  <c r="E326" i="21" s="1"/>
  <c r="E327" i="21" s="1"/>
  <c r="E328" i="21" s="1"/>
  <c r="E329" i="21" s="1"/>
  <c r="E330" i="21"/>
  <c r="E331" i="21" s="1"/>
  <c r="E332" i="21" s="1"/>
  <c r="E333" i="21" s="1"/>
  <c r="E334" i="21" s="1"/>
  <c r="E335" i="21" s="1"/>
  <c r="E336" i="21" s="1"/>
  <c r="E337" i="21" s="1"/>
  <c r="E338" i="21" s="1"/>
  <c r="E339" i="21" s="1"/>
  <c r="F1380" i="21"/>
  <c r="F1381" i="21" s="1"/>
  <c r="F1382" i="21" s="1"/>
  <c r="F1383" i="21" s="1"/>
  <c r="F1384" i="21" s="1"/>
  <c r="F1385" i="21" s="1"/>
  <c r="F1386" i="21" s="1"/>
  <c r="F1387" i="21" s="1"/>
  <c r="F1388" i="21" s="1"/>
  <c r="F1389" i="21" s="1"/>
  <c r="F960" i="21"/>
  <c r="F961" i="21" s="1"/>
  <c r="F962" i="21" s="1"/>
  <c r="F963" i="21" s="1"/>
  <c r="F964" i="21" s="1"/>
  <c r="F965" i="21" s="1"/>
  <c r="F966" i="21" s="1"/>
  <c r="F967" i="21" s="1"/>
  <c r="F968" i="21" s="1"/>
  <c r="F969" i="21" s="1"/>
  <c r="F680" i="21"/>
  <c r="F681" i="21" s="1"/>
  <c r="F682" i="21" s="1"/>
  <c r="F683" i="21" s="1"/>
  <c r="F684" i="21" s="1"/>
  <c r="F685" i="21" s="1"/>
  <c r="F686" i="21" s="1"/>
  <c r="F687" i="21" s="1"/>
  <c r="F688" i="21" s="1"/>
  <c r="F689" i="21" s="1"/>
  <c r="F830" i="21"/>
  <c r="F831" i="21" s="1"/>
  <c r="F832" i="21" s="1"/>
  <c r="F833" i="21" s="1"/>
  <c r="F834" i="21" s="1"/>
  <c r="F835" i="21" s="1"/>
  <c r="F836" i="21" s="1"/>
  <c r="F837" i="21" s="1"/>
  <c r="F838" i="21" s="1"/>
  <c r="F839" i="21" s="1"/>
  <c r="F1340" i="21"/>
  <c r="F1341" i="21" s="1"/>
  <c r="F1342" i="21" s="1"/>
  <c r="F1343" i="21" s="1"/>
  <c r="F1344" i="21" s="1"/>
  <c r="F1345" i="21" s="1"/>
  <c r="F1346" i="21" s="1"/>
  <c r="F1347" i="21" s="1"/>
  <c r="F1348" i="21" s="1"/>
  <c r="F1349" i="21" s="1"/>
  <c r="E1230" i="21"/>
  <c r="E1231" i="21" s="1"/>
  <c r="E1232" i="21" s="1"/>
  <c r="E1233" i="21" s="1"/>
  <c r="E1234" i="21" s="1"/>
  <c r="E1235" i="21" s="1"/>
  <c r="E1236" i="21" s="1"/>
  <c r="E1237" i="21" s="1"/>
  <c r="E1238" i="21" s="1"/>
  <c r="E1239" i="21" s="1"/>
  <c r="F1110" i="21"/>
  <c r="F1111" i="21" s="1"/>
  <c r="F1112" i="21" s="1"/>
  <c r="F1113" i="21" s="1"/>
  <c r="F1114" i="21" s="1"/>
  <c r="F1115" i="21" s="1"/>
  <c r="F1116" i="21" s="1"/>
  <c r="F1117" i="21" s="1"/>
  <c r="F1118" i="21" s="1"/>
  <c r="F1119" i="21" s="1"/>
  <c r="E630" i="21"/>
  <c r="E631" i="21" s="1"/>
  <c r="E632" i="21" s="1"/>
  <c r="E633" i="21" s="1"/>
  <c r="E634" i="21" s="1"/>
  <c r="E635" i="21" s="1"/>
  <c r="E636" i="21" s="1"/>
  <c r="E637" i="21" s="1"/>
  <c r="E638" i="21" s="1"/>
  <c r="E639" i="21" s="1"/>
  <c r="E1000" i="21"/>
  <c r="E1001" i="21" s="1"/>
  <c r="E1002" i="21" s="1"/>
  <c r="E1003" i="21" s="1"/>
  <c r="E1004" i="21" s="1"/>
  <c r="E1005" i="21" s="1"/>
  <c r="E1006" i="21" s="1"/>
  <c r="E1007" i="21" s="1"/>
  <c r="E1008" i="21" s="1"/>
  <c r="E1009" i="21" s="1"/>
  <c r="E650" i="21"/>
  <c r="E651" i="21" s="1"/>
  <c r="E652" i="21" s="1"/>
  <c r="E653" i="21" s="1"/>
  <c r="E654" i="21" s="1"/>
  <c r="E655" i="21" s="1"/>
  <c r="E656" i="21" s="1"/>
  <c r="E657" i="21" s="1"/>
  <c r="E658" i="21" s="1"/>
  <c r="E659" i="21" s="1"/>
  <c r="E490" i="21"/>
  <c r="E491" i="21" s="1"/>
  <c r="E492" i="21" s="1"/>
  <c r="E493" i="21" s="1"/>
  <c r="E494" i="21" s="1"/>
  <c r="E495" i="21" s="1"/>
  <c r="E496" i="21" s="1"/>
  <c r="E497" i="21" s="1"/>
  <c r="E498" i="21" s="1"/>
  <c r="E499" i="21" s="1"/>
  <c r="E360" i="21"/>
  <c r="E361" i="21" s="1"/>
  <c r="E362" i="21" s="1"/>
  <c r="E363" i="21" s="1"/>
  <c r="E364" i="21" s="1"/>
  <c r="E365" i="21" s="1"/>
  <c r="E366" i="21" s="1"/>
  <c r="E367" i="21" s="1"/>
  <c r="E368" i="21" s="1"/>
  <c r="E369" i="21" s="1"/>
  <c r="F1200" i="21"/>
  <c r="F1201" i="21" s="1"/>
  <c r="F1202" i="21" s="1"/>
  <c r="F1203" i="21" s="1"/>
  <c r="F1204" i="21" s="1"/>
  <c r="F1205" i="21" s="1"/>
  <c r="F1206" i="21" s="1"/>
  <c r="F1207" i="21" s="1"/>
  <c r="F1208" i="21" s="1"/>
  <c r="F1209" i="21" s="1"/>
  <c r="E1120" i="21"/>
  <c r="E1121" i="21" s="1"/>
  <c r="E1122" i="21" s="1"/>
  <c r="E1123" i="21" s="1"/>
  <c r="E1124" i="21" s="1"/>
  <c r="E1125" i="21" s="1"/>
  <c r="E1126" i="21" s="1"/>
  <c r="E1127" i="21" s="1"/>
  <c r="E1128" i="21" s="1"/>
  <c r="E1129" i="21" s="1"/>
  <c r="F1000" i="21"/>
  <c r="F1001" i="21" s="1"/>
  <c r="F1002" i="21" s="1"/>
  <c r="F1003" i="21" s="1"/>
  <c r="F1004" i="21" s="1"/>
  <c r="F1005" i="21" s="1"/>
  <c r="F1006" i="21" s="1"/>
  <c r="F1007" i="21" s="1"/>
  <c r="F1008" i="21" s="1"/>
  <c r="F1009" i="21" s="1"/>
  <c r="F1030" i="21"/>
  <c r="F1031" i="21" s="1"/>
  <c r="F1032" i="21" s="1"/>
  <c r="F1033" i="21" s="1"/>
  <c r="F1034" i="21" s="1"/>
  <c r="F1035" i="21" s="1"/>
  <c r="F1036" i="21" s="1"/>
  <c r="F1037" i="21" s="1"/>
  <c r="F1038" i="21" s="1"/>
  <c r="F1039" i="21" s="1"/>
  <c r="E750" i="21"/>
  <c r="E751" i="21" s="1"/>
  <c r="E752" i="21" s="1"/>
  <c r="E753" i="21" s="1"/>
  <c r="E754" i="21" s="1"/>
  <c r="E755" i="21" s="1"/>
  <c r="E756" i="21" s="1"/>
  <c r="E757" i="21" s="1"/>
  <c r="E758" i="21" s="1"/>
  <c r="E759" i="21" s="1"/>
  <c r="E370" i="21"/>
  <c r="E371" i="21" s="1"/>
  <c r="E372" i="21" s="1"/>
  <c r="E373" i="21" s="1"/>
  <c r="E374" i="21" s="1"/>
  <c r="E375" i="21" s="1"/>
  <c r="E376" i="21" s="1"/>
  <c r="E377" i="21" s="1"/>
  <c r="E378" i="21" s="1"/>
  <c r="E379" i="21" s="1"/>
  <c r="E700" i="21"/>
  <c r="E701" i="21" s="1"/>
  <c r="E702" i="21" s="1"/>
  <c r="E703" i="21" s="1"/>
  <c r="E704" i="21" s="1"/>
  <c r="E705" i="21" s="1"/>
  <c r="E706" i="21" s="1"/>
  <c r="E707" i="21" s="1"/>
  <c r="E708" i="21" s="1"/>
  <c r="E709" i="21" s="1"/>
  <c r="F200" i="21"/>
  <c r="F201" i="21" s="1"/>
  <c r="F202" i="21" s="1"/>
  <c r="F203" i="21" s="1"/>
  <c r="F204" i="21" s="1"/>
  <c r="F205" i="21" s="1"/>
  <c r="F206" i="21" s="1"/>
  <c r="F207" i="21" s="1"/>
  <c r="F208" i="21" s="1"/>
  <c r="F209" i="21" s="1"/>
  <c r="E810" i="21"/>
  <c r="E811" i="21" s="1"/>
  <c r="E812" i="21" s="1"/>
  <c r="E813" i="21" s="1"/>
  <c r="E814" i="21" s="1"/>
  <c r="E815" i="21" s="1"/>
  <c r="E816" i="21" s="1"/>
  <c r="E817" i="21" s="1"/>
  <c r="E818" i="21" s="1"/>
  <c r="E819" i="21" s="1"/>
  <c r="F210" i="21"/>
  <c r="F211" i="21" s="1"/>
  <c r="F212" i="21" s="1"/>
  <c r="F213" i="21" s="1"/>
  <c r="F214" i="21" s="1"/>
  <c r="F215" i="21" s="1"/>
  <c r="F216" i="21" s="1"/>
  <c r="F217" i="21" s="1"/>
  <c r="F218" i="21" s="1"/>
  <c r="F219" i="21" s="1"/>
  <c r="E220" i="21"/>
  <c r="E221" i="21" s="1"/>
  <c r="E222" i="21" s="1"/>
  <c r="E223" i="21" s="1"/>
  <c r="E224" i="21" s="1"/>
  <c r="E225" i="21" s="1"/>
  <c r="E226" i="21" s="1"/>
  <c r="E227" i="21" s="1"/>
  <c r="E228" i="21" s="1"/>
  <c r="E229" i="21" s="1"/>
  <c r="F700" i="21"/>
  <c r="F701" i="21" s="1"/>
  <c r="F702" i="21" s="1"/>
  <c r="F703" i="21" s="1"/>
  <c r="F704" i="21" s="1"/>
  <c r="F705" i="21" s="1"/>
  <c r="F706" i="21" s="1"/>
  <c r="F707" i="21" s="1"/>
  <c r="F708" i="21" s="1"/>
  <c r="F709" i="21" s="1"/>
  <c r="F720" i="21"/>
  <c r="F721" i="21" s="1"/>
  <c r="F722" i="21" s="1"/>
  <c r="F723" i="21" s="1"/>
  <c r="F724" i="21" s="1"/>
  <c r="F725" i="21" s="1"/>
  <c r="F726" i="21" s="1"/>
  <c r="F727" i="21" s="1"/>
  <c r="F728" i="21" s="1"/>
  <c r="F729" i="21" s="1"/>
  <c r="E1130" i="21"/>
  <c r="E1131" i="21" s="1"/>
  <c r="E1132" i="21" s="1"/>
  <c r="E1133" i="21" s="1"/>
  <c r="E1134" i="21" s="1"/>
  <c r="E1135" i="21" s="1"/>
  <c r="E1136" i="21" s="1"/>
  <c r="E1137" i="21" s="1"/>
  <c r="E1138" i="21" s="1"/>
  <c r="E1139" i="21" s="1"/>
  <c r="F590" i="21"/>
  <c r="F591" i="21" s="1"/>
  <c r="F592" i="21" s="1"/>
  <c r="F593" i="21" s="1"/>
  <c r="F594" i="21" s="1"/>
  <c r="F595" i="21" s="1"/>
  <c r="F596" i="21" s="1"/>
  <c r="F597" i="21" s="1"/>
  <c r="F598" i="21" s="1"/>
  <c r="F599" i="21" s="1"/>
  <c r="F520" i="21"/>
  <c r="F521" i="21" s="1"/>
  <c r="F522" i="21" s="1"/>
  <c r="F523" i="21" s="1"/>
  <c r="F524" i="21" s="1"/>
  <c r="F525" i="21" s="1"/>
  <c r="F526" i="21" s="1"/>
  <c r="F527" i="21" s="1"/>
  <c r="F528" i="21" s="1"/>
  <c r="F529" i="21" s="1"/>
  <c r="E400" i="21"/>
  <c r="E401" i="21" s="1"/>
  <c r="E402" i="21" s="1"/>
  <c r="E403" i="21" s="1"/>
  <c r="E404" i="21" s="1"/>
  <c r="E405" i="21" s="1"/>
  <c r="E406" i="21" s="1"/>
  <c r="E407" i="21" s="1"/>
  <c r="E408" i="21" s="1"/>
  <c r="E409" i="21" s="1"/>
  <c r="E670" i="21"/>
  <c r="E671" i="21" s="1"/>
  <c r="E672" i="21" s="1"/>
  <c r="E673" i="21" s="1"/>
  <c r="E674" i="21" s="1"/>
  <c r="E675" i="21" s="1"/>
  <c r="E676" i="21" s="1"/>
  <c r="E677" i="21" s="1"/>
  <c r="E678" i="21" s="1"/>
  <c r="E679" i="21" s="1"/>
  <c r="E1260" i="21"/>
  <c r="E1261" i="21" s="1"/>
  <c r="E1262" i="21" s="1"/>
  <c r="E1263" i="21" s="1"/>
  <c r="E1264" i="21" s="1"/>
  <c r="E1265" i="21" s="1"/>
  <c r="E1266" i="21" s="1"/>
  <c r="E1267" i="21" s="1"/>
  <c r="E1268" i="21" s="1"/>
  <c r="E1269" i="21" s="1"/>
  <c r="E390" i="21"/>
  <c r="E391" i="21" s="1"/>
  <c r="E392" i="21" s="1"/>
  <c r="E393" i="21" s="1"/>
  <c r="E394" i="21" s="1"/>
  <c r="E395" i="21" s="1"/>
  <c r="E396" i="21" s="1"/>
  <c r="E397" i="21" s="1"/>
  <c r="E398" i="21" s="1"/>
  <c r="E399" i="21" s="1"/>
  <c r="F1190" i="21"/>
  <c r="F1191" i="21" s="1"/>
  <c r="F1192" i="21" s="1"/>
  <c r="F1193" i="21" s="1"/>
  <c r="F1194" i="21" s="1"/>
  <c r="F1195" i="21" s="1"/>
  <c r="F1196" i="21" s="1"/>
  <c r="F1197" i="21" s="1"/>
  <c r="F1198" i="21" s="1"/>
  <c r="F1199" i="21" s="1"/>
  <c r="E860" i="21"/>
  <c r="E861" i="21" s="1"/>
  <c r="E862" i="21" s="1"/>
  <c r="E863" i="21" s="1"/>
  <c r="E864" i="21" s="1"/>
  <c r="E865" i="21" s="1"/>
  <c r="E866" i="21" s="1"/>
  <c r="E867" i="21" s="1"/>
  <c r="E868" i="21" s="1"/>
  <c r="E869" i="21" s="1"/>
  <c r="E1340" i="21"/>
  <c r="E1341" i="21" s="1"/>
  <c r="E1342" i="21" s="1"/>
  <c r="E1343" i="21" s="1"/>
  <c r="E1344" i="21" s="1"/>
  <c r="E1345" i="21" s="1"/>
  <c r="E1346" i="21" s="1"/>
  <c r="E1347" i="21" s="1"/>
  <c r="E1348" i="21" s="1"/>
  <c r="E1349" i="21" s="1"/>
  <c r="E1110" i="21"/>
  <c r="E1111" i="21" s="1"/>
  <c r="E1112" i="21" s="1"/>
  <c r="E1113" i="21" s="1"/>
  <c r="E1114" i="21" s="1"/>
  <c r="E1115" i="21" s="1"/>
  <c r="E1116" i="21" s="1"/>
  <c r="E1117" i="21" s="1"/>
  <c r="E1118" i="21" s="1"/>
  <c r="E1119" i="21" s="1"/>
  <c r="F390" i="21"/>
  <c r="F391" i="21" s="1"/>
  <c r="F392" i="21" s="1"/>
  <c r="F393" i="21" s="1"/>
  <c r="F394" i="21" s="1"/>
  <c r="F395" i="21" s="1"/>
  <c r="F396" i="21" s="1"/>
  <c r="F397" i="21" s="1"/>
  <c r="F398" i="21" s="1"/>
  <c r="F399" i="21" s="1"/>
  <c r="F1170" i="21"/>
  <c r="F1171" i="21" s="1"/>
  <c r="F1172" i="21" s="1"/>
  <c r="F1173" i="21" s="1"/>
  <c r="F1174" i="21" s="1"/>
  <c r="F1175" i="21" s="1"/>
  <c r="F1176" i="21" s="1"/>
  <c r="F1177" i="21" s="1"/>
  <c r="F1178" i="21" s="1"/>
  <c r="F1179" i="21" s="1"/>
  <c r="E500" i="21"/>
  <c r="E501" i="21" s="1"/>
  <c r="E502" i="21" s="1"/>
  <c r="E503" i="21" s="1"/>
  <c r="E504" i="21" s="1"/>
  <c r="E505" i="21" s="1"/>
  <c r="E506" i="21" s="1"/>
  <c r="E507" i="21" s="1"/>
  <c r="E508" i="21" s="1"/>
  <c r="E509" i="21" s="1"/>
  <c r="E1140" i="21"/>
  <c r="E1141" i="21" s="1"/>
  <c r="E1142" i="21" s="1"/>
  <c r="E1143" i="21" s="1"/>
  <c r="E1144" i="21" s="1"/>
  <c r="E1145" i="21" s="1"/>
  <c r="E1146" i="21" s="1"/>
  <c r="E1147" i="21" s="1"/>
  <c r="E1148" i="21" s="1"/>
  <c r="E1149" i="21" s="1"/>
  <c r="E580" i="21"/>
  <c r="E581" i="21" s="1"/>
  <c r="E582" i="21" s="1"/>
  <c r="E583" i="21" s="1"/>
  <c r="E584" i="21" s="1"/>
  <c r="E585" i="21" s="1"/>
  <c r="E586" i="21" s="1"/>
  <c r="E587" i="21" s="1"/>
  <c r="E588" i="21" s="1"/>
  <c r="E589" i="21" s="1"/>
  <c r="F1140" i="21"/>
  <c r="F1141" i="21" s="1"/>
  <c r="F1142" i="21" s="1"/>
  <c r="F1143" i="21" s="1"/>
  <c r="F1144" i="21" s="1"/>
  <c r="F1145" i="21" s="1"/>
  <c r="F1146" i="21" s="1"/>
  <c r="F1147" i="21" s="1"/>
  <c r="F1148" i="21" s="1"/>
  <c r="F1149" i="21" s="1"/>
  <c r="E780" i="21"/>
  <c r="E781" i="21" s="1"/>
  <c r="E782" i="21" s="1"/>
  <c r="E783" i="21" s="1"/>
  <c r="E784" i="21" s="1"/>
  <c r="E785" i="21" s="1"/>
  <c r="E786" i="21" s="1"/>
  <c r="E787" i="21" s="1"/>
  <c r="E788" i="21" s="1"/>
  <c r="E789" i="21" s="1"/>
  <c r="E310" i="21"/>
  <c r="E311" i="21" s="1"/>
  <c r="E312" i="21" s="1"/>
  <c r="E313" i="21" s="1"/>
  <c r="E314" i="21" s="1"/>
  <c r="E315" i="21" s="1"/>
  <c r="E316" i="21" s="1"/>
  <c r="E317" i="21" s="1"/>
  <c r="E318" i="21" s="1"/>
  <c r="E319" i="21" s="1"/>
  <c r="E420" i="21"/>
  <c r="E421" i="21" s="1"/>
  <c r="E422" i="21" s="1"/>
  <c r="E423" i="21" s="1"/>
  <c r="E424" i="21" s="1"/>
  <c r="E425" i="21" s="1"/>
  <c r="E426" i="21" s="1"/>
  <c r="E427" i="21" s="1"/>
  <c r="E428" i="21" s="1"/>
  <c r="E429" i="21" s="1"/>
  <c r="E710" i="21"/>
  <c r="E711" i="21" s="1"/>
  <c r="E712" i="21" s="1"/>
  <c r="E713" i="21" s="1"/>
  <c r="E714" i="21" s="1"/>
  <c r="E715" i="21" s="1"/>
  <c r="E716" i="21" s="1"/>
  <c r="E717" i="21" s="1"/>
  <c r="E718" i="21" s="1"/>
  <c r="E719" i="21" s="1"/>
  <c r="E260" i="21"/>
  <c r="E261" i="21" s="1"/>
  <c r="E262" i="21" s="1"/>
  <c r="E263" i="21" s="1"/>
  <c r="E264" i="21" s="1"/>
  <c r="E265" i="21" s="1"/>
  <c r="E266" i="21" s="1"/>
  <c r="E267" i="21" s="1"/>
  <c r="E268" i="21" s="1"/>
  <c r="E269" i="21" s="1"/>
  <c r="F1310" i="21"/>
  <c r="F1311" i="21" s="1"/>
  <c r="F1312" i="21" s="1"/>
  <c r="F1313" i="21" s="1"/>
  <c r="F1314" i="21" s="1"/>
  <c r="F1315" i="21" s="1"/>
  <c r="F1316" i="21" s="1"/>
  <c r="F1317" i="21" s="1"/>
  <c r="F1318" i="21" s="1"/>
  <c r="F1319" i="21" s="1"/>
  <c r="F1240" i="21"/>
  <c r="F1241" i="21" s="1"/>
  <c r="F1242" i="21" s="1"/>
  <c r="F1243" i="21" s="1"/>
  <c r="F1244" i="21" s="1"/>
  <c r="F1245" i="21" s="1"/>
  <c r="F1246" i="21" s="1"/>
  <c r="F1247" i="21" s="1"/>
  <c r="F1248" i="21" s="1"/>
  <c r="F1249" i="21" s="1"/>
  <c r="F550" i="21"/>
  <c r="F551" i="21" s="1"/>
  <c r="F552" i="21" s="1"/>
  <c r="F553" i="21" s="1"/>
  <c r="F554" i="21" s="1"/>
  <c r="F555" i="21" s="1"/>
  <c r="F556" i="21" s="1"/>
  <c r="F557" i="21" s="1"/>
  <c r="F558" i="21" s="1"/>
  <c r="F559" i="21" s="1"/>
  <c r="F270" i="21"/>
  <c r="F271" i="21" s="1"/>
  <c r="F272" i="21" s="1"/>
  <c r="F273" i="21" s="1"/>
  <c r="F274" i="21" s="1"/>
  <c r="F275" i="21" s="1"/>
  <c r="F276" i="21" s="1"/>
  <c r="F277" i="21" s="1"/>
  <c r="F278" i="21" s="1"/>
  <c r="F279" i="21" s="1"/>
  <c r="F920" i="21"/>
  <c r="F921" i="21" s="1"/>
  <c r="F922" i="21" s="1"/>
  <c r="F923" i="21" s="1"/>
  <c r="F924" i="21" s="1"/>
  <c r="F925" i="21" s="1"/>
  <c r="F926" i="21" s="1"/>
  <c r="F927" i="21" s="1"/>
  <c r="F928" i="21" s="1"/>
  <c r="F929" i="21" s="1"/>
  <c r="F1370" i="21"/>
  <c r="F1371" i="21" s="1"/>
  <c r="F1372" i="21" s="1"/>
  <c r="F1373" i="21" s="1"/>
  <c r="F1374" i="21" s="1"/>
  <c r="F1375" i="21" s="1"/>
  <c r="F1376" i="21" s="1"/>
  <c r="F1377" i="21" s="1"/>
  <c r="F1378" i="21" s="1"/>
  <c r="F1379" i="21" s="1"/>
  <c r="E280" i="21"/>
  <c r="E281" i="21" s="1"/>
  <c r="E282" i="21" s="1"/>
  <c r="E283" i="21" s="1"/>
  <c r="E284" i="21" s="1"/>
  <c r="E285" i="21" s="1"/>
  <c r="E286" i="21" s="1"/>
  <c r="E287" i="21" s="1"/>
  <c r="E288" i="21" s="1"/>
  <c r="E289" i="21" s="1"/>
  <c r="F470" i="21"/>
  <c r="F471" i="21" s="1"/>
  <c r="F472" i="21" s="1"/>
  <c r="F473" i="21" s="1"/>
  <c r="F474" i="21" s="1"/>
  <c r="F475" i="21" s="1"/>
  <c r="F476" i="21" s="1"/>
  <c r="F477" i="21" s="1"/>
  <c r="F478" i="21" s="1"/>
  <c r="F479" i="21" s="1"/>
  <c r="E380" i="21"/>
  <c r="E381" i="21" s="1"/>
  <c r="E382" i="21" s="1"/>
  <c r="E383" i="21" s="1"/>
  <c r="E384" i="21" s="1"/>
  <c r="E385" i="21" s="1"/>
  <c r="E386" i="21" s="1"/>
  <c r="E387" i="21" s="1"/>
  <c r="E388" i="21" s="1"/>
  <c r="E389" i="21" s="1"/>
  <c r="E680" i="21"/>
  <c r="E681" i="21" s="1"/>
  <c r="E682" i="21" s="1"/>
  <c r="E683" i="21" s="1"/>
  <c r="E684" i="21" s="1"/>
  <c r="E685" i="21" s="1"/>
  <c r="E686" i="21" s="1"/>
  <c r="E687" i="21" s="1"/>
  <c r="E688" i="21" s="1"/>
  <c r="E689" i="21" s="1"/>
  <c r="F580" i="21"/>
  <c r="F581" i="21" s="1"/>
  <c r="F582" i="21" s="1"/>
  <c r="F583" i="21" s="1"/>
  <c r="F584" i="21" s="1"/>
  <c r="F585" i="21" s="1"/>
  <c r="F586" i="21" s="1"/>
  <c r="F587" i="21" s="1"/>
  <c r="F588" i="21" s="1"/>
  <c r="F589" i="21" s="1"/>
  <c r="E940" i="21"/>
  <c r="E941" i="21" s="1"/>
  <c r="E942" i="21" s="1"/>
  <c r="E943" i="21" s="1"/>
  <c r="E944" i="21" s="1"/>
  <c r="E945" i="21" s="1"/>
  <c r="E946" i="21" s="1"/>
  <c r="E947" i="21" s="1"/>
  <c r="E948" i="21" s="1"/>
  <c r="E949" i="21" s="1"/>
  <c r="E510" i="21"/>
  <c r="E511" i="21" s="1"/>
  <c r="E512" i="21" s="1"/>
  <c r="E513" i="21" s="1"/>
  <c r="E514" i="21" s="1"/>
  <c r="E515" i="21" s="1"/>
  <c r="E516" i="21" s="1"/>
  <c r="E517" i="21" s="1"/>
  <c r="E518" i="21" s="1"/>
  <c r="E519" i="21" s="1"/>
  <c r="E790" i="22"/>
  <c r="E791" i="22" s="1"/>
  <c r="E792" i="22" s="1"/>
  <c r="E793" i="22" s="1"/>
  <c r="E794" i="22" s="1"/>
  <c r="E795" i="22" s="1"/>
  <c r="E796" i="22" s="1"/>
  <c r="E797" i="22" s="1"/>
  <c r="E798" i="22" s="1"/>
  <c r="E799" i="22" s="1"/>
  <c r="F870" i="22"/>
  <c r="F871" i="22" s="1"/>
  <c r="F872" i="22" s="1"/>
  <c r="F873" i="22" s="1"/>
  <c r="F874" i="22" s="1"/>
  <c r="F875" i="22" s="1"/>
  <c r="F876" i="22" s="1"/>
  <c r="F877" i="22" s="1"/>
  <c r="F878" i="22" s="1"/>
  <c r="F879" i="22" s="1"/>
  <c r="E420" i="22"/>
  <c r="E421" i="22" s="1"/>
  <c r="E422" i="22" s="1"/>
  <c r="E423" i="22" s="1"/>
  <c r="E424" i="22" s="1"/>
  <c r="E425" i="22" s="1"/>
  <c r="E426" i="22" s="1"/>
  <c r="E427" i="22" s="1"/>
  <c r="E428" i="22" s="1"/>
  <c r="E429" i="22" s="1"/>
  <c r="E800" i="22"/>
  <c r="E801" i="22" s="1"/>
  <c r="E802" i="22" s="1"/>
  <c r="E803" i="22" s="1"/>
  <c r="E804" i="22" s="1"/>
  <c r="E805" i="22" s="1"/>
  <c r="E806" i="22" s="1"/>
  <c r="E807" i="22" s="1"/>
  <c r="E808" i="22" s="1"/>
  <c r="E809" i="22" s="1"/>
  <c r="F430" i="22"/>
  <c r="F431" i="22" s="1"/>
  <c r="F432" i="22" s="1"/>
  <c r="F433" i="22" s="1"/>
  <c r="F434" i="22" s="1"/>
  <c r="F435" i="22" s="1"/>
  <c r="F436" i="22" s="1"/>
  <c r="F437" i="22" s="1"/>
  <c r="F438" i="22" s="1"/>
  <c r="F439" i="22" s="1"/>
  <c r="F610" i="21"/>
  <c r="F611" i="21" s="1"/>
  <c r="F612" i="21" s="1"/>
  <c r="F613" i="21" s="1"/>
  <c r="F614" i="21" s="1"/>
  <c r="F615" i="21" s="1"/>
  <c r="F616" i="21" s="1"/>
  <c r="F617" i="21" s="1"/>
  <c r="F618" i="21" s="1"/>
  <c r="F619" i="21" s="1"/>
  <c r="F1230" i="21"/>
  <c r="F1231" i="21" s="1"/>
  <c r="F1232" i="21" s="1"/>
  <c r="F1233" i="21" s="1"/>
  <c r="F1234" i="21" s="1"/>
  <c r="F1235" i="21" s="1"/>
  <c r="F1236" i="21" s="1"/>
  <c r="F1237" i="21" s="1"/>
  <c r="F1238" i="21" s="1"/>
  <c r="F1239" i="21" s="1"/>
  <c r="F320" i="21"/>
  <c r="F321" i="21" s="1"/>
  <c r="F322" i="21" s="1"/>
  <c r="F323" i="21" s="1"/>
  <c r="F324" i="21" s="1"/>
  <c r="F325" i="21" s="1"/>
  <c r="F326" i="21" s="1"/>
  <c r="F327" i="21" s="1"/>
  <c r="F328" i="21" s="1"/>
  <c r="F329" i="21" s="1"/>
  <c r="F880" i="21"/>
  <c r="F881" i="21" s="1"/>
  <c r="F882" i="21" s="1"/>
  <c r="F883" i="21" s="1"/>
  <c r="F884" i="21" s="1"/>
  <c r="F885" i="21" s="1"/>
  <c r="F886" i="21" s="1"/>
  <c r="F887" i="21" s="1"/>
  <c r="F888" i="21" s="1"/>
  <c r="F889" i="21" s="1"/>
  <c r="E350" i="21"/>
  <c r="E351" i="21" s="1"/>
  <c r="E352" i="21" s="1"/>
  <c r="E353" i="21" s="1"/>
  <c r="E354" i="21" s="1"/>
  <c r="E355" i="21" s="1"/>
  <c r="E356" i="21" s="1"/>
  <c r="E357" i="21" s="1"/>
  <c r="E358" i="21" s="1"/>
  <c r="E359" i="21" s="1"/>
  <c r="F230" i="21"/>
  <c r="F231" i="21" s="1"/>
  <c r="F232" i="21" s="1"/>
  <c r="F233" i="21" s="1"/>
  <c r="F234" i="21" s="1"/>
  <c r="F235" i="21" s="1"/>
  <c r="F236" i="21" s="1"/>
  <c r="F237" i="21" s="1"/>
  <c r="F238" i="21" s="1"/>
  <c r="F239" i="21" s="1"/>
  <c r="F400" i="21"/>
  <c r="F401" i="21" s="1"/>
  <c r="F402" i="21" s="1"/>
  <c r="F403" i="21" s="1"/>
  <c r="F404" i="21" s="1"/>
  <c r="F405" i="21" s="1"/>
  <c r="F406" i="21" s="1"/>
  <c r="F407" i="21" s="1"/>
  <c r="F408" i="21" s="1"/>
  <c r="F409" i="21" s="1"/>
  <c r="E1280" i="21"/>
  <c r="E1281" i="21" s="1"/>
  <c r="E1282" i="21" s="1"/>
  <c r="E1283" i="21" s="1"/>
  <c r="E1284" i="21" s="1"/>
  <c r="E1285" i="21" s="1"/>
  <c r="E1286" i="21" s="1"/>
  <c r="E1287" i="21" s="1"/>
  <c r="E1288" i="21" s="1"/>
  <c r="E1289" i="21" s="1"/>
  <c r="D24" i="26"/>
  <c r="D26" i="25"/>
  <c r="D110" i="15"/>
  <c r="D111" i="15" s="1"/>
  <c r="D112" i="15" s="1"/>
  <c r="D113" i="15" s="1"/>
  <c r="D114" i="15" s="1"/>
  <c r="D115" i="15" s="1"/>
  <c r="D116" i="15" s="1"/>
  <c r="D117" i="15" s="1"/>
  <c r="D118" i="15" s="1"/>
  <c r="D119" i="15" s="1"/>
  <c r="D120" i="15" s="1"/>
  <c r="D121" i="15" s="1"/>
  <c r="D122" i="15" s="1"/>
  <c r="D123" i="15" s="1"/>
  <c r="D124" i="15" s="1"/>
  <c r="D125" i="15" s="1"/>
  <c r="D126" i="15" s="1"/>
  <c r="D127" i="15" s="1"/>
  <c r="D128" i="15" s="1"/>
  <c r="D129" i="15" s="1"/>
  <c r="D130" i="15" s="1"/>
  <c r="D131" i="15" s="1"/>
  <c r="D132" i="15" s="1"/>
  <c r="D133" i="15" s="1"/>
  <c r="D134" i="15" s="1"/>
  <c r="D135" i="15" s="1"/>
  <c r="D136" i="15" s="1"/>
  <c r="D137" i="15" s="1"/>
  <c r="D138" i="15" s="1"/>
  <c r="D139" i="15" s="1"/>
  <c r="D140" i="15" s="1"/>
  <c r="D141" i="15" s="1"/>
  <c r="D142" i="15" s="1"/>
  <c r="D143" i="15" s="1"/>
  <c r="D144" i="15" s="1"/>
  <c r="D145" i="15" s="1"/>
  <c r="D146" i="15" s="1"/>
  <c r="D147" i="15" s="1"/>
  <c r="D148" i="15" s="1"/>
  <c r="D149" i="15" s="1"/>
  <c r="E340" i="22"/>
  <c r="E341" i="22" s="1"/>
  <c r="E342" i="22" s="1"/>
  <c r="E343" i="22" s="1"/>
  <c r="E344" i="22" s="1"/>
  <c r="E345" i="22" s="1"/>
  <c r="E346" i="22" s="1"/>
  <c r="E347" i="22" s="1"/>
  <c r="E348" i="22" s="1"/>
  <c r="E349" i="22" s="1"/>
  <c r="E220" i="22"/>
  <c r="E221" i="22" s="1"/>
  <c r="E222" i="22" s="1"/>
  <c r="E223" i="22" s="1"/>
  <c r="E224" i="22" s="1"/>
  <c r="E225" i="22" s="1"/>
  <c r="E226" i="22" s="1"/>
  <c r="E227" i="22" s="1"/>
  <c r="E228" i="22" s="1"/>
  <c r="E229" i="22" s="1"/>
  <c r="E980" i="22"/>
  <c r="F890" i="22"/>
  <c r="F891" i="22" s="1"/>
  <c r="F892" i="22" s="1"/>
  <c r="F893" i="22" s="1"/>
  <c r="F894" i="22" s="1"/>
  <c r="F895" i="22" s="1"/>
  <c r="F896" i="22" s="1"/>
  <c r="F897" i="22" s="1"/>
  <c r="F898" i="22" s="1"/>
  <c r="F899" i="22" s="1"/>
  <c r="E930" i="22"/>
  <c r="E931" i="22" s="1"/>
  <c r="E932" i="22" s="1"/>
  <c r="E933" i="22" s="1"/>
  <c r="E934" i="22" s="1"/>
  <c r="E935" i="22" s="1"/>
  <c r="E936" i="22" s="1"/>
  <c r="E937" i="22" s="1"/>
  <c r="E938" i="22" s="1"/>
  <c r="E939" i="22" s="1"/>
  <c r="F920" i="22"/>
  <c r="F921" i="22" s="1"/>
  <c r="F922" i="22" s="1"/>
  <c r="F923" i="22" s="1"/>
  <c r="F924" i="22" s="1"/>
  <c r="F925" i="22" s="1"/>
  <c r="F926" i="22" s="1"/>
  <c r="F927" i="22" s="1"/>
  <c r="F928" i="22" s="1"/>
  <c r="F929" i="22" s="1"/>
  <c r="F420" i="22"/>
  <c r="F421" i="22" s="1"/>
  <c r="F422" i="22" s="1"/>
  <c r="F423" i="22" s="1"/>
  <c r="F424" i="22" s="1"/>
  <c r="F425" i="22" s="1"/>
  <c r="F426" i="22" s="1"/>
  <c r="F427" i="22" s="1"/>
  <c r="F428" i="22" s="1"/>
  <c r="F429" i="22" s="1"/>
  <c r="F400" i="22"/>
  <c r="F401" i="22" s="1"/>
  <c r="F402" i="22" s="1"/>
  <c r="F403" i="22" s="1"/>
  <c r="F404" i="22" s="1"/>
  <c r="F405" i="22" s="1"/>
  <c r="F406" i="22" s="1"/>
  <c r="F407" i="22" s="1"/>
  <c r="F408" i="22" s="1"/>
  <c r="F409" i="22" s="1"/>
  <c r="F380" i="22"/>
  <c r="F381" i="22" s="1"/>
  <c r="F382" i="22" s="1"/>
  <c r="F383" i="22" s="1"/>
  <c r="F384" i="22" s="1"/>
  <c r="F385" i="22" s="1"/>
  <c r="F386" i="22" s="1"/>
  <c r="F387" i="22" s="1"/>
  <c r="F388" i="22" s="1"/>
  <c r="F389" i="22" s="1"/>
  <c r="E330" i="22"/>
  <c r="E331" i="22" s="1"/>
  <c r="E332" i="22" s="1"/>
  <c r="E333" i="22" s="1"/>
  <c r="E334" i="22" s="1"/>
  <c r="E335" i="22" s="1"/>
  <c r="E336" i="22" s="1"/>
  <c r="E337" i="22" s="1"/>
  <c r="E338" i="22" s="1"/>
  <c r="E339" i="22" s="1"/>
  <c r="F860" i="22"/>
  <c r="F861" i="22" s="1"/>
  <c r="F862" i="22" s="1"/>
  <c r="F863" i="22" s="1"/>
  <c r="F864" i="22" s="1"/>
  <c r="F865" i="22" s="1"/>
  <c r="F866" i="22" s="1"/>
  <c r="F867" i="22" s="1"/>
  <c r="F868" i="22" s="1"/>
  <c r="F869" i="22" s="1"/>
  <c r="F900" i="22"/>
  <c r="F901" i="22" s="1"/>
  <c r="F902" i="22" s="1"/>
  <c r="F903" i="22" s="1"/>
  <c r="F904" i="22" s="1"/>
  <c r="F905" i="22" s="1"/>
  <c r="F906" i="22" s="1"/>
  <c r="F907" i="22" s="1"/>
  <c r="F908" i="22" s="1"/>
  <c r="F909" i="22" s="1"/>
  <c r="F100" i="22"/>
  <c r="F101" i="22" s="1"/>
  <c r="F102" i="22" s="1"/>
  <c r="F103" i="22" s="1"/>
  <c r="F104" i="22" s="1"/>
  <c r="F105" i="22" s="1"/>
  <c r="F106" i="22" s="1"/>
  <c r="F107" i="22" s="1"/>
  <c r="F108" i="22" s="1"/>
  <c r="F109" i="22" s="1"/>
  <c r="F150" i="22"/>
  <c r="F151" i="22" s="1"/>
  <c r="F152" i="22" s="1"/>
  <c r="F153" i="22" s="1"/>
  <c r="F154" i="22" s="1"/>
  <c r="F155" i="22" s="1"/>
  <c r="F156" i="22" s="1"/>
  <c r="F157" i="22" s="1"/>
  <c r="F158" i="22" s="1"/>
  <c r="F159" i="22" s="1"/>
  <c r="E730" i="22"/>
  <c r="E731" i="22" s="1"/>
  <c r="E732" i="22" s="1"/>
  <c r="E733" i="22" s="1"/>
  <c r="E734" i="22" s="1"/>
  <c r="E735" i="22" s="1"/>
  <c r="E736" i="22" s="1"/>
  <c r="E737" i="22" s="1"/>
  <c r="E738" i="22" s="1"/>
  <c r="E739" i="22" s="1"/>
  <c r="E910" i="22"/>
  <c r="E911" i="22" s="1"/>
  <c r="E912" i="22" s="1"/>
  <c r="E913" i="22" s="1"/>
  <c r="E914" i="22" s="1"/>
  <c r="E915" i="22" s="1"/>
  <c r="E916" i="22" s="1"/>
  <c r="E917" i="22" s="1"/>
  <c r="E918" i="22" s="1"/>
  <c r="E919" i="22" s="1"/>
  <c r="F880" i="22"/>
  <c r="F881" i="22" s="1"/>
  <c r="F882" i="22" s="1"/>
  <c r="F883" i="22" s="1"/>
  <c r="F884" i="22" s="1"/>
  <c r="F885" i="22" s="1"/>
  <c r="F886" i="22" s="1"/>
  <c r="F887" i="22" s="1"/>
  <c r="F888" i="22" s="1"/>
  <c r="F889" i="22" s="1"/>
  <c r="F620" i="22"/>
  <c r="F621" i="22" s="1"/>
  <c r="F622" i="22" s="1"/>
  <c r="F623" i="22" s="1"/>
  <c r="F624" i="22" s="1"/>
  <c r="F625" i="22" s="1"/>
  <c r="F626" i="22" s="1"/>
  <c r="F627" i="22" s="1"/>
  <c r="F628" i="22" s="1"/>
  <c r="F629" i="22" s="1"/>
  <c r="E990" i="22"/>
  <c r="E830" i="22"/>
  <c r="E831" i="22" s="1"/>
  <c r="E832" i="22" s="1"/>
  <c r="E833" i="22" s="1"/>
  <c r="E834" i="22" s="1"/>
  <c r="E835" i="22" s="1"/>
  <c r="E836" i="22" s="1"/>
  <c r="E837" i="22" s="1"/>
  <c r="E838" i="22" s="1"/>
  <c r="E839" i="22" s="1"/>
  <c r="E710" i="22"/>
  <c r="E711" i="22" s="1"/>
  <c r="E712" i="22" s="1"/>
  <c r="E713" i="22" s="1"/>
  <c r="E714" i="22" s="1"/>
  <c r="E715" i="22" s="1"/>
  <c r="E716" i="22" s="1"/>
  <c r="E717" i="22" s="1"/>
  <c r="E718" i="22" s="1"/>
  <c r="E719" i="22" s="1"/>
  <c r="F350" i="22"/>
  <c r="F351" i="22" s="1"/>
  <c r="F352" i="22" s="1"/>
  <c r="F353" i="22" s="1"/>
  <c r="F354" i="22" s="1"/>
  <c r="F355" i="22" s="1"/>
  <c r="F356" i="22" s="1"/>
  <c r="F357" i="22" s="1"/>
  <c r="F358" i="22" s="1"/>
  <c r="F359" i="22" s="1"/>
  <c r="F910" i="22"/>
  <c r="F911" i="22" s="1"/>
  <c r="F912" i="22" s="1"/>
  <c r="F913" i="22" s="1"/>
  <c r="F914" i="22" s="1"/>
  <c r="F915" i="22" s="1"/>
  <c r="F916" i="22" s="1"/>
  <c r="F917" i="22" s="1"/>
  <c r="F918" i="22" s="1"/>
  <c r="F919" i="22" s="1"/>
  <c r="F720" i="22"/>
  <c r="F721" i="22" s="1"/>
  <c r="F722" i="22" s="1"/>
  <c r="F723" i="22" s="1"/>
  <c r="F724" i="22" s="1"/>
  <c r="F725" i="22" s="1"/>
  <c r="F726" i="22" s="1"/>
  <c r="F727" i="22" s="1"/>
  <c r="F728" i="22" s="1"/>
  <c r="F729" i="22" s="1"/>
  <c r="F740" i="22"/>
  <c r="F741" i="22" s="1"/>
  <c r="F742" i="22" s="1"/>
  <c r="F743" i="22" s="1"/>
  <c r="F744" i="22" s="1"/>
  <c r="F745" i="22" s="1"/>
  <c r="F746" i="22" s="1"/>
  <c r="F747" i="22" s="1"/>
  <c r="F748" i="22" s="1"/>
  <c r="F749" i="22" s="1"/>
  <c r="F690" i="22"/>
  <c r="F691" i="22" s="1"/>
  <c r="F692" i="22" s="1"/>
  <c r="F693" i="22" s="1"/>
  <c r="F694" i="22" s="1"/>
  <c r="F695" i="22" s="1"/>
  <c r="F696" i="22" s="1"/>
  <c r="F697" i="22" s="1"/>
  <c r="F698" i="22" s="1"/>
  <c r="F699" i="22" s="1"/>
  <c r="E570" i="22"/>
  <c r="E571" i="22" s="1"/>
  <c r="E572" i="22" s="1"/>
  <c r="E573" i="22" s="1"/>
  <c r="E574" i="22" s="1"/>
  <c r="E575" i="22" s="1"/>
  <c r="E576" i="22" s="1"/>
  <c r="E577" i="22" s="1"/>
  <c r="E578" i="22" s="1"/>
  <c r="E579" i="22" s="1"/>
  <c r="E970" i="22"/>
  <c r="E971" i="22" s="1"/>
  <c r="E972" i="22" s="1"/>
  <c r="E973" i="22" s="1"/>
  <c r="E974" i="22" s="1"/>
  <c r="E975" i="22" s="1"/>
  <c r="E976" i="22" s="1"/>
  <c r="E977" i="22" s="1"/>
  <c r="E978" i="22" s="1"/>
  <c r="E979" i="22" s="1"/>
  <c r="F120" i="22"/>
  <c r="F121" i="22" s="1"/>
  <c r="F122" i="22" s="1"/>
  <c r="F123" i="22" s="1"/>
  <c r="F124" i="22" s="1"/>
  <c r="F125" i="22" s="1"/>
  <c r="F126" i="22" s="1"/>
  <c r="F127" i="22" s="1"/>
  <c r="F128" i="22" s="1"/>
  <c r="F129" i="22" s="1"/>
  <c r="E860" i="22"/>
  <c r="E861" i="22" s="1"/>
  <c r="E862" i="22" s="1"/>
  <c r="E863" i="22" s="1"/>
  <c r="E864" i="22" s="1"/>
  <c r="E865" i="22" s="1"/>
  <c r="E866" i="22" s="1"/>
  <c r="E867" i="22" s="1"/>
  <c r="E868" i="22" s="1"/>
  <c r="E869" i="22" s="1"/>
  <c r="E700" i="22"/>
  <c r="E701" i="22" s="1"/>
  <c r="E702" i="22" s="1"/>
  <c r="E703" i="22" s="1"/>
  <c r="E704" i="22" s="1"/>
  <c r="E705" i="22" s="1"/>
  <c r="E706" i="22" s="1"/>
  <c r="E707" i="22" s="1"/>
  <c r="E708" i="22" s="1"/>
  <c r="E709" i="22" s="1"/>
  <c r="F510" i="22"/>
  <c r="F511" i="22" s="1"/>
  <c r="F512" i="22" s="1"/>
  <c r="F513" i="22" s="1"/>
  <c r="F514" i="22" s="1"/>
  <c r="F515" i="22" s="1"/>
  <c r="F516" i="22" s="1"/>
  <c r="F517" i="22" s="1"/>
  <c r="F518" i="22" s="1"/>
  <c r="F519" i="22" s="1"/>
  <c r="E780" i="22"/>
  <c r="E781" i="22" s="1"/>
  <c r="E782" i="22" s="1"/>
  <c r="E783" i="22" s="1"/>
  <c r="E784" i="22" s="1"/>
  <c r="E785" i="22" s="1"/>
  <c r="E786" i="22" s="1"/>
  <c r="E787" i="22" s="1"/>
  <c r="E788" i="22" s="1"/>
  <c r="E789" i="22" s="1"/>
  <c r="E380" i="22"/>
  <c r="E381" i="22" s="1"/>
  <c r="E382" i="22" s="1"/>
  <c r="E383" i="22" s="1"/>
  <c r="E384" i="22" s="1"/>
  <c r="E385" i="22" s="1"/>
  <c r="E386" i="22" s="1"/>
  <c r="E387" i="22" s="1"/>
  <c r="E388" i="22" s="1"/>
  <c r="E389" i="22" s="1"/>
  <c r="F730" i="22"/>
  <c r="F731" i="22" s="1"/>
  <c r="F732" i="22" s="1"/>
  <c r="F733" i="22" s="1"/>
  <c r="F734" i="22" s="1"/>
  <c r="F735" i="22" s="1"/>
  <c r="F736" i="22" s="1"/>
  <c r="F737" i="22" s="1"/>
  <c r="F738" i="22" s="1"/>
  <c r="F739" i="22" s="1"/>
  <c r="E350" i="22"/>
  <c r="E351" i="22" s="1"/>
  <c r="E352" i="22" s="1"/>
  <c r="E353" i="22" s="1"/>
  <c r="E354" i="22" s="1"/>
  <c r="E355" i="22" s="1"/>
  <c r="E356" i="22" s="1"/>
  <c r="E357" i="22" s="1"/>
  <c r="E358" i="22" s="1"/>
  <c r="E359" i="22" s="1"/>
  <c r="F770" i="22"/>
  <c r="F771" i="22" s="1"/>
  <c r="F772" i="22" s="1"/>
  <c r="F773" i="22" s="1"/>
  <c r="F774" i="22" s="1"/>
  <c r="F775" i="22" s="1"/>
  <c r="F776" i="22" s="1"/>
  <c r="F777" i="22" s="1"/>
  <c r="F778" i="22" s="1"/>
  <c r="F779" i="22" s="1"/>
  <c r="E450" i="22"/>
  <c r="E451" i="22" s="1"/>
  <c r="E452" i="22" s="1"/>
  <c r="E453" i="22" s="1"/>
  <c r="E454" i="22" s="1"/>
  <c r="E455" i="22" s="1"/>
  <c r="E456" i="22" s="1"/>
  <c r="E457" i="22" s="1"/>
  <c r="E458" i="22" s="1"/>
  <c r="E459" i="22" s="1"/>
  <c r="E210" i="22"/>
  <c r="E211" i="22" s="1"/>
  <c r="E212" i="22" s="1"/>
  <c r="E213" i="22" s="1"/>
  <c r="E214" i="22" s="1"/>
  <c r="E215" i="22" s="1"/>
  <c r="E216" i="22" s="1"/>
  <c r="E217" i="22" s="1"/>
  <c r="E218" i="22" s="1"/>
  <c r="E219" i="22" s="1"/>
  <c r="F650" i="22"/>
  <c r="F651" i="22" s="1"/>
  <c r="F652" i="22" s="1"/>
  <c r="F653" i="22" s="1"/>
  <c r="F654" i="22" s="1"/>
  <c r="F655" i="22" s="1"/>
  <c r="F656" i="22" s="1"/>
  <c r="F657" i="22" s="1"/>
  <c r="F658" i="22" s="1"/>
  <c r="F659" i="22" s="1"/>
  <c r="F950" i="22"/>
  <c r="F951" i="22" s="1"/>
  <c r="F952" i="22" s="1"/>
  <c r="F953" i="22" s="1"/>
  <c r="F954" i="22" s="1"/>
  <c r="F955" i="22" s="1"/>
  <c r="F956" i="22" s="1"/>
  <c r="F957" i="22" s="1"/>
  <c r="F958" i="22" s="1"/>
  <c r="F959" i="22" s="1"/>
  <c r="E1000" i="22"/>
  <c r="F550" i="22"/>
  <c r="F551" i="22" s="1"/>
  <c r="F552" i="22" s="1"/>
  <c r="F553" i="22" s="1"/>
  <c r="F554" i="22" s="1"/>
  <c r="F555" i="22" s="1"/>
  <c r="F556" i="22" s="1"/>
  <c r="F557" i="22" s="1"/>
  <c r="F558" i="22" s="1"/>
  <c r="F559" i="22" s="1"/>
  <c r="F480" i="22"/>
  <c r="F481" i="22" s="1"/>
  <c r="F482" i="22" s="1"/>
  <c r="F483" i="22" s="1"/>
  <c r="F484" i="22" s="1"/>
  <c r="F485" i="22" s="1"/>
  <c r="F486" i="22" s="1"/>
  <c r="F487" i="22" s="1"/>
  <c r="F488" i="22" s="1"/>
  <c r="F489" i="22" s="1"/>
  <c r="F540" i="22"/>
  <c r="F541" i="22" s="1"/>
  <c r="F542" i="22" s="1"/>
  <c r="F543" i="22" s="1"/>
  <c r="F544" i="22" s="1"/>
  <c r="F545" i="22" s="1"/>
  <c r="F546" i="22" s="1"/>
  <c r="F547" i="22" s="1"/>
  <c r="F548" i="22" s="1"/>
  <c r="F549" i="22" s="1"/>
  <c r="F340" i="22"/>
  <c r="F341" i="22" s="1"/>
  <c r="F342" i="22" s="1"/>
  <c r="F343" i="22" s="1"/>
  <c r="F344" i="22" s="1"/>
  <c r="F345" i="22" s="1"/>
  <c r="F346" i="22" s="1"/>
  <c r="F347" i="22" s="1"/>
  <c r="F348" i="22" s="1"/>
  <c r="F349" i="22" s="1"/>
  <c r="F610" i="22"/>
  <c r="F611" i="22" s="1"/>
  <c r="F612" i="22" s="1"/>
  <c r="F613" i="22" s="1"/>
  <c r="F614" i="22" s="1"/>
  <c r="F615" i="22" s="1"/>
  <c r="F616" i="22" s="1"/>
  <c r="F617" i="22" s="1"/>
  <c r="F618" i="22" s="1"/>
  <c r="F619" i="22" s="1"/>
  <c r="E370" i="22"/>
  <c r="E371" i="22" s="1"/>
  <c r="E372" i="22" s="1"/>
  <c r="E373" i="22" s="1"/>
  <c r="E374" i="22" s="1"/>
  <c r="E375" i="22" s="1"/>
  <c r="E376" i="22" s="1"/>
  <c r="E377" i="22" s="1"/>
  <c r="E378" i="22" s="1"/>
  <c r="E379" i="22" s="1"/>
  <c r="F560" i="22"/>
  <c r="F561" i="22" s="1"/>
  <c r="F562" i="22" s="1"/>
  <c r="F563" i="22" s="1"/>
  <c r="F564" i="22" s="1"/>
  <c r="F565" i="22" s="1"/>
  <c r="F566" i="22" s="1"/>
  <c r="F567" i="22" s="1"/>
  <c r="F568" i="22" s="1"/>
  <c r="F569" i="22" s="1"/>
  <c r="F410" i="22"/>
  <c r="F411" i="22" s="1"/>
  <c r="F412" i="22" s="1"/>
  <c r="F413" i="22" s="1"/>
  <c r="F414" i="22" s="1"/>
  <c r="F415" i="22" s="1"/>
  <c r="F416" i="22" s="1"/>
  <c r="F417" i="22" s="1"/>
  <c r="F418" i="22" s="1"/>
  <c r="F419" i="22" s="1"/>
  <c r="F330" i="22"/>
  <c r="F331" i="22" s="1"/>
  <c r="F332" i="22" s="1"/>
  <c r="F333" i="22" s="1"/>
  <c r="F334" i="22" s="1"/>
  <c r="F335" i="22" s="1"/>
  <c r="F336" i="22" s="1"/>
  <c r="F337" i="22" s="1"/>
  <c r="F338" i="22" s="1"/>
  <c r="F339" i="22" s="1"/>
  <c r="E510" i="22"/>
  <c r="E511" i="22" s="1"/>
  <c r="E512" i="22" s="1"/>
  <c r="E513" i="22" s="1"/>
  <c r="E514" i="22" s="1"/>
  <c r="E515" i="22" s="1"/>
  <c r="E516" i="22" s="1"/>
  <c r="E517" i="22" s="1"/>
  <c r="E518" i="22" s="1"/>
  <c r="E519" i="22" s="1"/>
  <c r="E470" i="22"/>
  <c r="E471" i="22" s="1"/>
  <c r="E472" i="22" s="1"/>
  <c r="E473" i="22" s="1"/>
  <c r="E474" i="22" s="1"/>
  <c r="E475" i="22" s="1"/>
  <c r="E476" i="22" s="1"/>
  <c r="E477" i="22" s="1"/>
  <c r="E478" i="22" s="1"/>
  <c r="E479" i="22" s="1"/>
  <c r="F700" i="22"/>
  <c r="F701" i="22" s="1"/>
  <c r="F702" i="22" s="1"/>
  <c r="F703" i="22" s="1"/>
  <c r="F704" i="22" s="1"/>
  <c r="F705" i="22" s="1"/>
  <c r="F706" i="22" s="1"/>
  <c r="F707" i="22" s="1"/>
  <c r="F708" i="22" s="1"/>
  <c r="F709" i="22" s="1"/>
  <c r="E190" i="22"/>
  <c r="E191" i="22" s="1"/>
  <c r="E192" i="22" s="1"/>
  <c r="E193" i="22" s="1"/>
  <c r="E194" i="22" s="1"/>
  <c r="E195" i="22" s="1"/>
  <c r="E196" i="22" s="1"/>
  <c r="E197" i="22" s="1"/>
  <c r="E198" i="22" s="1"/>
  <c r="E199" i="22" s="1"/>
  <c r="E170" i="22"/>
  <c r="E171" i="22" s="1"/>
  <c r="E172" i="22" s="1"/>
  <c r="E173" i="22" s="1"/>
  <c r="E174" i="22" s="1"/>
  <c r="E175" i="22" s="1"/>
  <c r="E176" i="22" s="1"/>
  <c r="E177" i="22" s="1"/>
  <c r="E178" i="22" s="1"/>
  <c r="E179" i="22" s="1"/>
  <c r="E250" i="22"/>
  <c r="E251" i="22" s="1"/>
  <c r="E252" i="22" s="1"/>
  <c r="E253" i="22" s="1"/>
  <c r="E254" i="22" s="1"/>
  <c r="E255" i="22" s="1"/>
  <c r="E256" i="22" s="1"/>
  <c r="E257" i="22" s="1"/>
  <c r="E258" i="22" s="1"/>
  <c r="E259" i="22" s="1"/>
  <c r="E550" i="22"/>
  <c r="E551" i="22" s="1"/>
  <c r="E552" i="22" s="1"/>
  <c r="E553" i="22" s="1"/>
  <c r="E554" i="22" s="1"/>
  <c r="E555" i="22" s="1"/>
  <c r="E556" i="22" s="1"/>
  <c r="E557" i="22" s="1"/>
  <c r="E558" i="22" s="1"/>
  <c r="E559" i="22" s="1"/>
  <c r="E360" i="22"/>
  <c r="E361" i="22" s="1"/>
  <c r="E362" i="22" s="1"/>
  <c r="E363" i="22" s="1"/>
  <c r="E364" i="22" s="1"/>
  <c r="E365" i="22" s="1"/>
  <c r="E366" i="22" s="1"/>
  <c r="E367" i="22" s="1"/>
  <c r="E368" i="22" s="1"/>
  <c r="E369" i="22" s="1"/>
  <c r="F240" i="22"/>
  <c r="F241" i="22" s="1"/>
  <c r="F242" i="22" s="1"/>
  <c r="F243" i="22" s="1"/>
  <c r="F244" i="22" s="1"/>
  <c r="F245" i="22" s="1"/>
  <c r="F246" i="22" s="1"/>
  <c r="F247" i="22" s="1"/>
  <c r="F248" i="22" s="1"/>
  <c r="F249" i="22" s="1"/>
  <c r="F460" i="22"/>
  <c r="F461" i="22" s="1"/>
  <c r="F462" i="22" s="1"/>
  <c r="F463" i="22" s="1"/>
  <c r="F464" i="22" s="1"/>
  <c r="F465" i="22" s="1"/>
  <c r="F466" i="22" s="1"/>
  <c r="F467" i="22" s="1"/>
  <c r="F468" i="22" s="1"/>
  <c r="F469" i="22" s="1"/>
  <c r="F270" i="22"/>
  <c r="F271" i="22" s="1"/>
  <c r="F272" i="22" s="1"/>
  <c r="F273" i="22" s="1"/>
  <c r="F274" i="22" s="1"/>
  <c r="F275" i="22" s="1"/>
  <c r="F276" i="22" s="1"/>
  <c r="F277" i="22" s="1"/>
  <c r="F278" i="22" s="1"/>
  <c r="F279" i="22" s="1"/>
  <c r="E480" i="22"/>
  <c r="E481" i="22" s="1"/>
  <c r="E482" i="22" s="1"/>
  <c r="E483" i="22" s="1"/>
  <c r="E484" i="22" s="1"/>
  <c r="E485" i="22" s="1"/>
  <c r="E486" i="22" s="1"/>
  <c r="E487" i="22" s="1"/>
  <c r="E488" i="22" s="1"/>
  <c r="E489" i="22" s="1"/>
  <c r="F820" i="22"/>
  <c r="F821" i="22" s="1"/>
  <c r="F822" i="22" s="1"/>
  <c r="F823" i="22" s="1"/>
  <c r="F824" i="22" s="1"/>
  <c r="F825" i="22" s="1"/>
  <c r="F826" i="22" s="1"/>
  <c r="F827" i="22" s="1"/>
  <c r="F828" i="22" s="1"/>
  <c r="F829" i="22" s="1"/>
  <c r="F940" i="22"/>
  <c r="F941" i="22" s="1"/>
  <c r="F942" i="22" s="1"/>
  <c r="F943" i="22" s="1"/>
  <c r="F944" i="22" s="1"/>
  <c r="F945" i="22" s="1"/>
  <c r="F946" i="22" s="1"/>
  <c r="F947" i="22" s="1"/>
  <c r="F948" i="22" s="1"/>
  <c r="F949" i="22" s="1"/>
  <c r="F570" i="22"/>
  <c r="F571" i="22" s="1"/>
  <c r="F572" i="22" s="1"/>
  <c r="F573" i="22" s="1"/>
  <c r="F574" i="22" s="1"/>
  <c r="F575" i="22" s="1"/>
  <c r="F576" i="22" s="1"/>
  <c r="F577" i="22" s="1"/>
  <c r="F578" i="22" s="1"/>
  <c r="F579" i="22" s="1"/>
  <c r="F670" i="22"/>
  <c r="F671" i="22" s="1"/>
  <c r="F672" i="22" s="1"/>
  <c r="F673" i="22" s="1"/>
  <c r="F674" i="22" s="1"/>
  <c r="F675" i="22" s="1"/>
  <c r="F676" i="22" s="1"/>
  <c r="F677" i="22" s="1"/>
  <c r="F678" i="22" s="1"/>
  <c r="F679" i="22" s="1"/>
  <c r="F470" i="22"/>
  <c r="F471" i="22" s="1"/>
  <c r="F472" i="22" s="1"/>
  <c r="F473" i="22" s="1"/>
  <c r="F474" i="22" s="1"/>
  <c r="F475" i="22" s="1"/>
  <c r="F476" i="22" s="1"/>
  <c r="F477" i="22" s="1"/>
  <c r="F478" i="22" s="1"/>
  <c r="F479" i="22" s="1"/>
  <c r="F790" i="22"/>
  <c r="F791" i="22" s="1"/>
  <c r="F792" i="22" s="1"/>
  <c r="F793" i="22" s="1"/>
  <c r="F794" i="22" s="1"/>
  <c r="F795" i="22" s="1"/>
  <c r="F796" i="22" s="1"/>
  <c r="F797" i="22" s="1"/>
  <c r="F798" i="22" s="1"/>
  <c r="F799" i="22" s="1"/>
  <c r="F590" i="22"/>
  <c r="F591" i="22" s="1"/>
  <c r="F592" i="22" s="1"/>
  <c r="F593" i="22" s="1"/>
  <c r="F594" i="22" s="1"/>
  <c r="F595" i="22" s="1"/>
  <c r="F596" i="22" s="1"/>
  <c r="F597" i="22" s="1"/>
  <c r="F598" i="22" s="1"/>
  <c r="F599" i="22" s="1"/>
  <c r="E740" i="22"/>
  <c r="E741" i="22" s="1"/>
  <c r="E742" i="22" s="1"/>
  <c r="E743" i="22" s="1"/>
  <c r="E744" i="22" s="1"/>
  <c r="E745" i="22" s="1"/>
  <c r="E746" i="22" s="1"/>
  <c r="E747" i="22" s="1"/>
  <c r="E748" i="22" s="1"/>
  <c r="E749" i="22" s="1"/>
  <c r="F250" i="22"/>
  <c r="F251" i="22" s="1"/>
  <c r="F252" i="22" s="1"/>
  <c r="F253" i="22" s="1"/>
  <c r="F254" i="22" s="1"/>
  <c r="F255" i="22" s="1"/>
  <c r="F256" i="22" s="1"/>
  <c r="F257" i="22" s="1"/>
  <c r="F258" i="22" s="1"/>
  <c r="F259" i="22" s="1"/>
  <c r="F500" i="22"/>
  <c r="F501" i="22" s="1"/>
  <c r="F502" i="22" s="1"/>
  <c r="F503" i="22" s="1"/>
  <c r="F504" i="22" s="1"/>
  <c r="F505" i="22" s="1"/>
  <c r="F506" i="22" s="1"/>
  <c r="F507" i="22" s="1"/>
  <c r="F508" i="22" s="1"/>
  <c r="F509" i="22" s="1"/>
  <c r="F370" i="22"/>
  <c r="F371" i="22" s="1"/>
  <c r="F372" i="22" s="1"/>
  <c r="F373" i="22" s="1"/>
  <c r="F374" i="22" s="1"/>
  <c r="F375" i="22" s="1"/>
  <c r="F376" i="22" s="1"/>
  <c r="F377" i="22" s="1"/>
  <c r="F378" i="22" s="1"/>
  <c r="F379" i="22" s="1"/>
  <c r="E820" i="22"/>
  <c r="E821" i="22" s="1"/>
  <c r="E822" i="22" s="1"/>
  <c r="E823" i="22" s="1"/>
  <c r="E824" i="22" s="1"/>
  <c r="E825" i="22" s="1"/>
  <c r="E826" i="22" s="1"/>
  <c r="E827" i="22" s="1"/>
  <c r="E828" i="22" s="1"/>
  <c r="E829" i="22" s="1"/>
  <c r="F780" i="22"/>
  <c r="F781" i="22" s="1"/>
  <c r="F782" i="22" s="1"/>
  <c r="F783" i="22" s="1"/>
  <c r="F784" i="22" s="1"/>
  <c r="F785" i="22" s="1"/>
  <c r="F786" i="22" s="1"/>
  <c r="F787" i="22" s="1"/>
  <c r="F788" i="22" s="1"/>
  <c r="F789" i="22" s="1"/>
  <c r="E140" i="22"/>
  <c r="E141" i="22" s="1"/>
  <c r="E142" i="22" s="1"/>
  <c r="E143" i="22" s="1"/>
  <c r="E144" i="22" s="1"/>
  <c r="E145" i="22" s="1"/>
  <c r="E146" i="22" s="1"/>
  <c r="E147" i="22" s="1"/>
  <c r="E148" i="22" s="1"/>
  <c r="E149" i="22" s="1"/>
  <c r="F630" i="22"/>
  <c r="F631" i="22" s="1"/>
  <c r="F632" i="22" s="1"/>
  <c r="F633" i="22" s="1"/>
  <c r="F634" i="22" s="1"/>
  <c r="F635" i="22" s="1"/>
  <c r="F636" i="22" s="1"/>
  <c r="F637" i="22" s="1"/>
  <c r="F638" i="22" s="1"/>
  <c r="F639" i="22" s="1"/>
  <c r="F710" i="22"/>
  <c r="F711" i="22" s="1"/>
  <c r="F712" i="22" s="1"/>
  <c r="F713" i="22" s="1"/>
  <c r="F714" i="22" s="1"/>
  <c r="F715" i="22" s="1"/>
  <c r="F716" i="22" s="1"/>
  <c r="F717" i="22" s="1"/>
  <c r="F718" i="22" s="1"/>
  <c r="F719" i="22" s="1"/>
  <c r="E460" i="22"/>
  <c r="E461" i="22" s="1"/>
  <c r="E462" i="22" s="1"/>
  <c r="E463" i="22" s="1"/>
  <c r="E464" i="22" s="1"/>
  <c r="E465" i="22" s="1"/>
  <c r="E466" i="22" s="1"/>
  <c r="E467" i="22" s="1"/>
  <c r="E468" i="22" s="1"/>
  <c r="E469" i="22" s="1"/>
  <c r="F140" i="22"/>
  <c r="F141" i="22" s="1"/>
  <c r="F142" i="22" s="1"/>
  <c r="F143" i="22" s="1"/>
  <c r="F144" i="22" s="1"/>
  <c r="F145" i="22" s="1"/>
  <c r="F146" i="22" s="1"/>
  <c r="F147" i="22" s="1"/>
  <c r="F148" i="22" s="1"/>
  <c r="F149" i="22" s="1"/>
  <c r="F830" i="22"/>
  <c r="F831" i="22" s="1"/>
  <c r="F832" i="22" s="1"/>
  <c r="F833" i="22" s="1"/>
  <c r="F834" i="22" s="1"/>
  <c r="F835" i="22" s="1"/>
  <c r="F836" i="22" s="1"/>
  <c r="F837" i="22" s="1"/>
  <c r="F838" i="22" s="1"/>
  <c r="F839" i="22" s="1"/>
  <c r="F210" i="22"/>
  <c r="F211" i="22" s="1"/>
  <c r="F212" i="22" s="1"/>
  <c r="F213" i="22" s="1"/>
  <c r="F214" i="22" s="1"/>
  <c r="F215" i="22" s="1"/>
  <c r="F216" i="22" s="1"/>
  <c r="F217" i="22" s="1"/>
  <c r="F218" i="22" s="1"/>
  <c r="F219" i="22" s="1"/>
  <c r="E650" i="22"/>
  <c r="E651" i="22" s="1"/>
  <c r="E652" i="22" s="1"/>
  <c r="E653" i="22" s="1"/>
  <c r="E654" i="22" s="1"/>
  <c r="E655" i="22" s="1"/>
  <c r="E656" i="22" s="1"/>
  <c r="E657" i="22" s="1"/>
  <c r="E658" i="22" s="1"/>
  <c r="E659" i="22" s="1"/>
  <c r="E590" i="22"/>
  <c r="E591" i="22" s="1"/>
  <c r="E592" i="22" s="1"/>
  <c r="E593" i="22" s="1"/>
  <c r="E594" i="22" s="1"/>
  <c r="E595" i="22" s="1"/>
  <c r="E596" i="22" s="1"/>
  <c r="E597" i="22" s="1"/>
  <c r="E598" i="22" s="1"/>
  <c r="E599" i="22" s="1"/>
  <c r="F290" i="22"/>
  <c r="F291" i="22" s="1"/>
  <c r="F292" i="22" s="1"/>
  <c r="F293" i="22" s="1"/>
  <c r="F294" i="22" s="1"/>
  <c r="F295" i="22" s="1"/>
  <c r="F296" i="22" s="1"/>
  <c r="F297" i="22" s="1"/>
  <c r="F298" i="22" s="1"/>
  <c r="F299" i="22" s="1"/>
  <c r="F750" i="22"/>
  <c r="F751" i="22" s="1"/>
  <c r="F752" i="22" s="1"/>
  <c r="F753" i="22" s="1"/>
  <c r="F754" i="22" s="1"/>
  <c r="F755" i="22" s="1"/>
  <c r="F756" i="22" s="1"/>
  <c r="F757" i="22" s="1"/>
  <c r="F758" i="22" s="1"/>
  <c r="F759" i="22" s="1"/>
  <c r="E760" i="22"/>
  <c r="E761" i="22" s="1"/>
  <c r="E762" i="22" s="1"/>
  <c r="E763" i="22" s="1"/>
  <c r="E764" i="22" s="1"/>
  <c r="E765" i="22" s="1"/>
  <c r="E766" i="22" s="1"/>
  <c r="E767" i="22" s="1"/>
  <c r="E768" i="22" s="1"/>
  <c r="E769" i="22" s="1"/>
  <c r="F850" i="22"/>
  <c r="F851" i="22" s="1"/>
  <c r="F852" i="22" s="1"/>
  <c r="F853" i="22" s="1"/>
  <c r="F854" i="22" s="1"/>
  <c r="F855" i="22" s="1"/>
  <c r="F856" i="22" s="1"/>
  <c r="F857" i="22" s="1"/>
  <c r="F858" i="22" s="1"/>
  <c r="F859" i="22" s="1"/>
  <c r="E290" i="22"/>
  <c r="E291" i="22" s="1"/>
  <c r="E292" i="22" s="1"/>
  <c r="E293" i="22" s="1"/>
  <c r="E294" i="22" s="1"/>
  <c r="E295" i="22" s="1"/>
  <c r="E296" i="22" s="1"/>
  <c r="E297" i="22" s="1"/>
  <c r="E298" i="22" s="1"/>
  <c r="E299" i="22" s="1"/>
  <c r="E150" i="22"/>
  <c r="E151" i="22" s="1"/>
  <c r="E152" i="22" s="1"/>
  <c r="E153" i="22" s="1"/>
  <c r="E154" i="22" s="1"/>
  <c r="E155" i="22" s="1"/>
  <c r="E156" i="22" s="1"/>
  <c r="E157" i="22" s="1"/>
  <c r="E158" i="22" s="1"/>
  <c r="E159" i="22" s="1"/>
  <c r="E390" i="22"/>
  <c r="E391" i="22" s="1"/>
  <c r="E392" i="22" s="1"/>
  <c r="E393" i="22" s="1"/>
  <c r="E394" i="22" s="1"/>
  <c r="E395" i="22" s="1"/>
  <c r="E396" i="22" s="1"/>
  <c r="E397" i="22" s="1"/>
  <c r="E398" i="22" s="1"/>
  <c r="E399" i="22" s="1"/>
  <c r="E500" i="22"/>
  <c r="E501" i="22" s="1"/>
  <c r="E502" i="22" s="1"/>
  <c r="E503" i="22" s="1"/>
  <c r="E504" i="22" s="1"/>
  <c r="E505" i="22" s="1"/>
  <c r="E506" i="22" s="1"/>
  <c r="E507" i="22" s="1"/>
  <c r="E508" i="22" s="1"/>
  <c r="E509" i="22" s="1"/>
  <c r="F170" i="22"/>
  <c r="F171" i="22" s="1"/>
  <c r="F172" i="22" s="1"/>
  <c r="F173" i="22" s="1"/>
  <c r="F174" i="22" s="1"/>
  <c r="F175" i="22" s="1"/>
  <c r="F176" i="22" s="1"/>
  <c r="F177" i="22" s="1"/>
  <c r="F178" i="22" s="1"/>
  <c r="F179" i="22" s="1"/>
  <c r="F280" i="22"/>
  <c r="F281" i="22" s="1"/>
  <c r="F282" i="22" s="1"/>
  <c r="F283" i="22" s="1"/>
  <c r="F284" i="22" s="1"/>
  <c r="F285" i="22" s="1"/>
  <c r="F286" i="22" s="1"/>
  <c r="F287" i="22" s="1"/>
  <c r="F288" i="22" s="1"/>
  <c r="F289" i="22" s="1"/>
  <c r="E890" i="22"/>
  <c r="E891" i="22" s="1"/>
  <c r="E892" i="22" s="1"/>
  <c r="E893" i="22" s="1"/>
  <c r="E894" i="22" s="1"/>
  <c r="E895" i="22" s="1"/>
  <c r="E896" i="22" s="1"/>
  <c r="E897" i="22" s="1"/>
  <c r="E898" i="22" s="1"/>
  <c r="E899" i="22" s="1"/>
  <c r="E410" i="22"/>
  <c r="E411" i="22" s="1"/>
  <c r="E412" i="22" s="1"/>
  <c r="E413" i="22" s="1"/>
  <c r="E414" i="22" s="1"/>
  <c r="E415" i="22" s="1"/>
  <c r="E416" i="22" s="1"/>
  <c r="E417" i="22" s="1"/>
  <c r="E418" i="22" s="1"/>
  <c r="E419" i="22" s="1"/>
  <c r="F930" i="22"/>
  <c r="F931" i="22" s="1"/>
  <c r="F932" i="22" s="1"/>
  <c r="F933" i="22" s="1"/>
  <c r="F934" i="22" s="1"/>
  <c r="F935" i="22" s="1"/>
  <c r="F936" i="22" s="1"/>
  <c r="F937" i="22" s="1"/>
  <c r="F938" i="22" s="1"/>
  <c r="F939" i="22" s="1"/>
  <c r="E880" i="22"/>
  <c r="E881" i="22" s="1"/>
  <c r="E882" i="22" s="1"/>
  <c r="E883" i="22" s="1"/>
  <c r="E884" i="22" s="1"/>
  <c r="E885" i="22" s="1"/>
  <c r="E886" i="22" s="1"/>
  <c r="E887" i="22" s="1"/>
  <c r="E888" i="22" s="1"/>
  <c r="E889" i="22" s="1"/>
  <c r="E310" i="22"/>
  <c r="E311" i="22" s="1"/>
  <c r="E312" i="22" s="1"/>
  <c r="E313" i="22" s="1"/>
  <c r="E314" i="22" s="1"/>
  <c r="E315" i="22" s="1"/>
  <c r="E316" i="22" s="1"/>
  <c r="E317" i="22" s="1"/>
  <c r="E318" i="22" s="1"/>
  <c r="E319" i="22" s="1"/>
  <c r="F580" i="22"/>
  <c r="F581" i="22" s="1"/>
  <c r="F582" i="22" s="1"/>
  <c r="F583" i="22" s="1"/>
  <c r="F584" i="22" s="1"/>
  <c r="F585" i="22" s="1"/>
  <c r="F586" i="22" s="1"/>
  <c r="F587" i="22" s="1"/>
  <c r="F588" i="22" s="1"/>
  <c r="F589" i="22" s="1"/>
  <c r="E230" i="22"/>
  <c r="E231" i="22" s="1"/>
  <c r="E232" i="22" s="1"/>
  <c r="E233" i="22" s="1"/>
  <c r="E234" i="22" s="1"/>
  <c r="E235" i="22" s="1"/>
  <c r="E236" i="22" s="1"/>
  <c r="E237" i="22" s="1"/>
  <c r="E238" i="22" s="1"/>
  <c r="E239" i="22" s="1"/>
  <c r="E580" i="22"/>
  <c r="E581" i="22" s="1"/>
  <c r="E582" i="22" s="1"/>
  <c r="E583" i="22" s="1"/>
  <c r="E584" i="22" s="1"/>
  <c r="E585" i="22" s="1"/>
  <c r="E586" i="22" s="1"/>
  <c r="E587" i="22" s="1"/>
  <c r="E588" i="22" s="1"/>
  <c r="E589" i="22" s="1"/>
  <c r="E430" i="22"/>
  <c r="E431" i="22" s="1"/>
  <c r="E432" i="22" s="1"/>
  <c r="E433" i="22" s="1"/>
  <c r="E434" i="22" s="1"/>
  <c r="E435" i="22" s="1"/>
  <c r="E436" i="22" s="1"/>
  <c r="E437" i="22" s="1"/>
  <c r="E438" i="22" s="1"/>
  <c r="E439" i="22" s="1"/>
  <c r="E400" i="22"/>
  <c r="E401" i="22" s="1"/>
  <c r="E402" i="22" s="1"/>
  <c r="E403" i="22" s="1"/>
  <c r="E404" i="22" s="1"/>
  <c r="E405" i="22" s="1"/>
  <c r="E406" i="22" s="1"/>
  <c r="E407" i="22" s="1"/>
  <c r="E408" i="22" s="1"/>
  <c r="E409" i="22" s="1"/>
  <c r="E620" i="22"/>
  <c r="E621" i="22" s="1"/>
  <c r="E622" i="22" s="1"/>
  <c r="E623" i="22" s="1"/>
  <c r="E624" i="22" s="1"/>
  <c r="E625" i="22" s="1"/>
  <c r="E626" i="22" s="1"/>
  <c r="E627" i="22" s="1"/>
  <c r="E628" i="22" s="1"/>
  <c r="E629" i="22" s="1"/>
  <c r="E870" i="22"/>
  <c r="E871" i="22" s="1"/>
  <c r="E872" i="22" s="1"/>
  <c r="E873" i="22" s="1"/>
  <c r="E874" i="22" s="1"/>
  <c r="E875" i="22" s="1"/>
  <c r="E876" i="22" s="1"/>
  <c r="E877" i="22" s="1"/>
  <c r="E878" i="22" s="1"/>
  <c r="E879" i="22" s="1"/>
  <c r="E920" i="22"/>
  <c r="E921" i="22" s="1"/>
  <c r="E922" i="22" s="1"/>
  <c r="E923" i="22" s="1"/>
  <c r="E924" i="22" s="1"/>
  <c r="E925" i="22" s="1"/>
  <c r="E926" i="22" s="1"/>
  <c r="E927" i="22" s="1"/>
  <c r="E928" i="22" s="1"/>
  <c r="E929" i="22" s="1"/>
  <c r="E120" i="22"/>
  <c r="E121" i="22" s="1"/>
  <c r="E122" i="22" s="1"/>
  <c r="E123" i="22" s="1"/>
  <c r="E124" i="22" s="1"/>
  <c r="E125" i="22" s="1"/>
  <c r="E126" i="22" s="1"/>
  <c r="E127" i="22" s="1"/>
  <c r="E128" i="22" s="1"/>
  <c r="E129" i="22" s="1"/>
  <c r="F310" i="22"/>
  <c r="F311" i="22" s="1"/>
  <c r="F312" i="22" s="1"/>
  <c r="F313" i="22" s="1"/>
  <c r="F314" i="22" s="1"/>
  <c r="F315" i="22" s="1"/>
  <c r="F316" i="22" s="1"/>
  <c r="F317" i="22" s="1"/>
  <c r="F318" i="22" s="1"/>
  <c r="F319" i="22" s="1"/>
  <c r="E180" i="22"/>
  <c r="E181" i="22" s="1"/>
  <c r="E182" i="22" s="1"/>
  <c r="E183" i="22" s="1"/>
  <c r="E184" i="22" s="1"/>
  <c r="E185" i="22" s="1"/>
  <c r="E186" i="22" s="1"/>
  <c r="E187" i="22" s="1"/>
  <c r="E188" i="22" s="1"/>
  <c r="E189" i="22" s="1"/>
  <c r="F970" i="22"/>
  <c r="F971" i="22" s="1"/>
  <c r="F972" i="22" s="1"/>
  <c r="F973" i="22" s="1"/>
  <c r="F974" i="22" s="1"/>
  <c r="F975" i="22" s="1"/>
  <c r="F976" i="22" s="1"/>
  <c r="F977" i="22" s="1"/>
  <c r="F978" i="22" s="1"/>
  <c r="F979" i="22" s="1"/>
  <c r="E530" i="22"/>
  <c r="E531" i="22" s="1"/>
  <c r="E532" i="22" s="1"/>
  <c r="E533" i="22" s="1"/>
  <c r="E534" i="22" s="1"/>
  <c r="E535" i="22" s="1"/>
  <c r="E536" i="22" s="1"/>
  <c r="E537" i="22" s="1"/>
  <c r="E538" i="22" s="1"/>
  <c r="E539" i="22" s="1"/>
  <c r="F200" i="22"/>
  <c r="F201" i="22" s="1"/>
  <c r="F202" i="22" s="1"/>
  <c r="F203" i="22" s="1"/>
  <c r="F204" i="22" s="1"/>
  <c r="F205" i="22" s="1"/>
  <c r="F206" i="22" s="1"/>
  <c r="F207" i="22" s="1"/>
  <c r="F208" i="22" s="1"/>
  <c r="F209" i="22" s="1"/>
  <c r="E680" i="22"/>
  <c r="E681" i="22" s="1"/>
  <c r="E682" i="22" s="1"/>
  <c r="E683" i="22" s="1"/>
  <c r="E684" i="22" s="1"/>
  <c r="E685" i="22" s="1"/>
  <c r="E686" i="22" s="1"/>
  <c r="E687" i="22" s="1"/>
  <c r="E688" i="22" s="1"/>
  <c r="E689" i="22" s="1"/>
  <c r="F110" i="22"/>
  <c r="F111" i="22" s="1"/>
  <c r="F112" i="22" s="1"/>
  <c r="F113" i="22" s="1"/>
  <c r="F114" i="22" s="1"/>
  <c r="F115" i="22" s="1"/>
  <c r="F116" i="22" s="1"/>
  <c r="F117" i="22" s="1"/>
  <c r="F118" i="22" s="1"/>
  <c r="F119" i="22" s="1"/>
  <c r="F320" i="22"/>
  <c r="F321" i="22" s="1"/>
  <c r="F322" i="22" s="1"/>
  <c r="F323" i="22" s="1"/>
  <c r="F324" i="22" s="1"/>
  <c r="F325" i="22" s="1"/>
  <c r="F326" i="22" s="1"/>
  <c r="F327" i="22" s="1"/>
  <c r="F328" i="22" s="1"/>
  <c r="F329" i="22" s="1"/>
  <c r="E160" i="22"/>
  <c r="E161" i="22" s="1"/>
  <c r="E162" i="22" s="1"/>
  <c r="E163" i="22" s="1"/>
  <c r="E164" i="22" s="1"/>
  <c r="E165" i="22" s="1"/>
  <c r="E166" i="22" s="1"/>
  <c r="E167" i="22" s="1"/>
  <c r="E168" i="22" s="1"/>
  <c r="E169" i="22" s="1"/>
  <c r="E640" i="22"/>
  <c r="E641" i="22" s="1"/>
  <c r="E642" i="22" s="1"/>
  <c r="E643" i="22" s="1"/>
  <c r="E644" i="22" s="1"/>
  <c r="E645" i="22" s="1"/>
  <c r="E646" i="22" s="1"/>
  <c r="E647" i="22" s="1"/>
  <c r="E648" i="22" s="1"/>
  <c r="E649" i="22" s="1"/>
  <c r="E130" i="22"/>
  <c r="E131" i="22" s="1"/>
  <c r="E132" i="22" s="1"/>
  <c r="E133" i="22" s="1"/>
  <c r="E134" i="22" s="1"/>
  <c r="E135" i="22" s="1"/>
  <c r="E136" i="22" s="1"/>
  <c r="E137" i="22" s="1"/>
  <c r="E138" i="22" s="1"/>
  <c r="E139" i="22" s="1"/>
  <c r="E440" i="22"/>
  <c r="E441" i="22" s="1"/>
  <c r="E442" i="22" s="1"/>
  <c r="E443" i="22" s="1"/>
  <c r="E444" i="22" s="1"/>
  <c r="E445" i="22" s="1"/>
  <c r="E446" i="22" s="1"/>
  <c r="E447" i="22" s="1"/>
  <c r="E448" i="22" s="1"/>
  <c r="E449" i="22" s="1"/>
  <c r="E720" i="22"/>
  <c r="E721" i="22" s="1"/>
  <c r="E722" i="22" s="1"/>
  <c r="E723" i="22" s="1"/>
  <c r="E724" i="22" s="1"/>
  <c r="E725" i="22" s="1"/>
  <c r="E726" i="22" s="1"/>
  <c r="E727" i="22" s="1"/>
  <c r="E728" i="22" s="1"/>
  <c r="E729" i="22" s="1"/>
  <c r="E840" i="22"/>
  <c r="E841" i="22" s="1"/>
  <c r="E842" i="22" s="1"/>
  <c r="E843" i="22" s="1"/>
  <c r="E844" i="22" s="1"/>
  <c r="E845" i="22" s="1"/>
  <c r="E846" i="22" s="1"/>
  <c r="E847" i="22" s="1"/>
  <c r="E848" i="22" s="1"/>
  <c r="E849" i="22" s="1"/>
  <c r="F490" i="22"/>
  <c r="F491" i="22" s="1"/>
  <c r="F492" i="22" s="1"/>
  <c r="F493" i="22" s="1"/>
  <c r="F494" i="22" s="1"/>
  <c r="F495" i="22" s="1"/>
  <c r="F496" i="22" s="1"/>
  <c r="F497" i="22" s="1"/>
  <c r="F498" i="22" s="1"/>
  <c r="F499" i="22" s="1"/>
  <c r="F810" i="22"/>
  <c r="F811" i="22" s="1"/>
  <c r="F812" i="22" s="1"/>
  <c r="F813" i="22" s="1"/>
  <c r="F814" i="22" s="1"/>
  <c r="F815" i="22" s="1"/>
  <c r="F816" i="22" s="1"/>
  <c r="F817" i="22" s="1"/>
  <c r="F818" i="22" s="1"/>
  <c r="F819" i="22" s="1"/>
  <c r="F760" i="22"/>
  <c r="F761" i="22" s="1"/>
  <c r="F762" i="22" s="1"/>
  <c r="F763" i="22" s="1"/>
  <c r="F764" i="22" s="1"/>
  <c r="F765" i="22" s="1"/>
  <c r="F766" i="22" s="1"/>
  <c r="F767" i="22" s="1"/>
  <c r="F768" i="22" s="1"/>
  <c r="F769" i="22" s="1"/>
  <c r="E950" i="22"/>
  <c r="E951" i="22" s="1"/>
  <c r="E952" i="22" s="1"/>
  <c r="E953" i="22" s="1"/>
  <c r="E954" i="22" s="1"/>
  <c r="E955" i="22" s="1"/>
  <c r="E956" i="22" s="1"/>
  <c r="E957" i="22" s="1"/>
  <c r="E958" i="22" s="1"/>
  <c r="E959" i="22" s="1"/>
  <c r="F130" i="22"/>
  <c r="F131" i="22" s="1"/>
  <c r="F132" i="22" s="1"/>
  <c r="F133" i="22" s="1"/>
  <c r="F134" i="22" s="1"/>
  <c r="F135" i="22" s="1"/>
  <c r="F136" i="22" s="1"/>
  <c r="F137" i="22" s="1"/>
  <c r="F138" i="22" s="1"/>
  <c r="F139" i="22" s="1"/>
  <c r="E630" i="22"/>
  <c r="E631" i="22" s="1"/>
  <c r="E632" i="22" s="1"/>
  <c r="E633" i="22" s="1"/>
  <c r="E634" i="22" s="1"/>
  <c r="E635" i="22" s="1"/>
  <c r="E636" i="22" s="1"/>
  <c r="E637" i="22" s="1"/>
  <c r="E638" i="22" s="1"/>
  <c r="E639" i="22" s="1"/>
  <c r="E810" i="22"/>
  <c r="E811" i="22" s="1"/>
  <c r="E812" i="22" s="1"/>
  <c r="E813" i="22" s="1"/>
  <c r="E814" i="22" s="1"/>
  <c r="E815" i="22" s="1"/>
  <c r="E816" i="22" s="1"/>
  <c r="E817" i="22" s="1"/>
  <c r="E818" i="22" s="1"/>
  <c r="E819" i="22" s="1"/>
  <c r="E520" i="22"/>
  <c r="E521" i="22" s="1"/>
  <c r="E522" i="22" s="1"/>
  <c r="E523" i="22" s="1"/>
  <c r="E524" i="22" s="1"/>
  <c r="E525" i="22" s="1"/>
  <c r="E526" i="22" s="1"/>
  <c r="E527" i="22" s="1"/>
  <c r="E528" i="22" s="1"/>
  <c r="E529" i="22" s="1"/>
  <c r="F680" i="22"/>
  <c r="F681" i="22" s="1"/>
  <c r="F682" i="22" s="1"/>
  <c r="F683" i="22" s="1"/>
  <c r="F684" i="22" s="1"/>
  <c r="F685" i="22" s="1"/>
  <c r="F686" i="22" s="1"/>
  <c r="F687" i="22" s="1"/>
  <c r="F688" i="22" s="1"/>
  <c r="F689" i="22" s="1"/>
  <c r="E660" i="22"/>
  <c r="E661" i="22" s="1"/>
  <c r="E662" i="22" s="1"/>
  <c r="E663" i="22" s="1"/>
  <c r="E664" i="22" s="1"/>
  <c r="E665" i="22" s="1"/>
  <c r="E666" i="22" s="1"/>
  <c r="E667" i="22" s="1"/>
  <c r="E668" i="22" s="1"/>
  <c r="E669" i="22" s="1"/>
  <c r="F260" i="22"/>
  <c r="F261" i="22" s="1"/>
  <c r="F262" i="22" s="1"/>
  <c r="F263" i="22" s="1"/>
  <c r="F264" i="22" s="1"/>
  <c r="F265" i="22" s="1"/>
  <c r="F266" i="22" s="1"/>
  <c r="F267" i="22" s="1"/>
  <c r="F268" i="22" s="1"/>
  <c r="F269" i="22" s="1"/>
  <c r="E540" i="22"/>
  <c r="E541" i="22" s="1"/>
  <c r="E542" i="22" s="1"/>
  <c r="E543" i="22" s="1"/>
  <c r="E544" i="22" s="1"/>
  <c r="E545" i="22" s="1"/>
  <c r="E546" i="22" s="1"/>
  <c r="E547" i="22" s="1"/>
  <c r="E548" i="22" s="1"/>
  <c r="E549" i="22" s="1"/>
  <c r="F840" i="22"/>
  <c r="F841" i="22" s="1"/>
  <c r="F842" i="22" s="1"/>
  <c r="F843" i="22" s="1"/>
  <c r="F844" i="22" s="1"/>
  <c r="F845" i="22" s="1"/>
  <c r="F846" i="22" s="1"/>
  <c r="F847" i="22" s="1"/>
  <c r="F848" i="22" s="1"/>
  <c r="F849" i="22" s="1"/>
  <c r="E560" i="22"/>
  <c r="E561" i="22" s="1"/>
  <c r="E562" i="22" s="1"/>
  <c r="E563" i="22" s="1"/>
  <c r="E564" i="22" s="1"/>
  <c r="E565" i="22" s="1"/>
  <c r="E566" i="22" s="1"/>
  <c r="E567" i="22" s="1"/>
  <c r="E568" i="22" s="1"/>
  <c r="E569" i="22" s="1"/>
  <c r="E850" i="22"/>
  <c r="E851" i="22" s="1"/>
  <c r="E852" i="22" s="1"/>
  <c r="E853" i="22" s="1"/>
  <c r="E854" i="22" s="1"/>
  <c r="E855" i="22" s="1"/>
  <c r="E856" i="22" s="1"/>
  <c r="E857" i="22" s="1"/>
  <c r="E858" i="22" s="1"/>
  <c r="E859" i="22" s="1"/>
  <c r="E900" i="22"/>
  <c r="E901" i="22" s="1"/>
  <c r="E902" i="22" s="1"/>
  <c r="E903" i="22" s="1"/>
  <c r="E904" i="22" s="1"/>
  <c r="E905" i="22" s="1"/>
  <c r="E906" i="22" s="1"/>
  <c r="E907" i="22" s="1"/>
  <c r="E908" i="22" s="1"/>
  <c r="E909" i="22" s="1"/>
  <c r="E490" i="22"/>
  <c r="E491" i="22" s="1"/>
  <c r="E492" i="22" s="1"/>
  <c r="E493" i="22" s="1"/>
  <c r="E494" i="22" s="1"/>
  <c r="E495" i="22" s="1"/>
  <c r="E496" i="22" s="1"/>
  <c r="E497" i="22" s="1"/>
  <c r="E498" i="22" s="1"/>
  <c r="E499" i="22" s="1"/>
  <c r="E690" i="22"/>
  <c r="E691" i="22" s="1"/>
  <c r="E692" i="22" s="1"/>
  <c r="E693" i="22" s="1"/>
  <c r="E694" i="22" s="1"/>
  <c r="E695" i="22" s="1"/>
  <c r="E696" i="22" s="1"/>
  <c r="E697" i="22" s="1"/>
  <c r="E698" i="22" s="1"/>
  <c r="E699" i="22" s="1"/>
  <c r="F1250" i="21"/>
  <c r="F1251" i="21" s="1"/>
  <c r="F1252" i="21" s="1"/>
  <c r="F1253" i="21" s="1"/>
  <c r="F1254" i="21" s="1"/>
  <c r="F1255" i="21" s="1"/>
  <c r="F1256" i="21" s="1"/>
  <c r="F1257" i="21" s="1"/>
  <c r="F1258" i="21" s="1"/>
  <c r="F1259" i="21" s="1"/>
  <c r="F530" i="21"/>
  <c r="F531" i="21" s="1"/>
  <c r="F532" i="21" s="1"/>
  <c r="F533" i="21" s="1"/>
  <c r="F534" i="21" s="1"/>
  <c r="F535" i="21" s="1"/>
  <c r="F536" i="21" s="1"/>
  <c r="F537" i="21" s="1"/>
  <c r="F538" i="21" s="1"/>
  <c r="F539" i="21" s="1"/>
  <c r="F450" i="21"/>
  <c r="F451" i="21" s="1"/>
  <c r="F452" i="21" s="1"/>
  <c r="F453" i="21" s="1"/>
  <c r="F454" i="21" s="1"/>
  <c r="F455" i="21" s="1"/>
  <c r="F456" i="21" s="1"/>
  <c r="F457" i="21" s="1"/>
  <c r="F458" i="21" s="1"/>
  <c r="F459" i="21" s="1"/>
  <c r="F460" i="21"/>
  <c r="F461" i="21" s="1"/>
  <c r="F462" i="21" s="1"/>
  <c r="F463" i="21" s="1"/>
  <c r="F464" i="21" s="1"/>
  <c r="F465" i="21" s="1"/>
  <c r="F466" i="21" s="1"/>
  <c r="F467" i="21" s="1"/>
  <c r="F468" i="21" s="1"/>
  <c r="F469" i="21" s="1"/>
  <c r="E480" i="21"/>
  <c r="E481" i="21" s="1"/>
  <c r="E482" i="21" s="1"/>
  <c r="E483" i="21" s="1"/>
  <c r="E484" i="21" s="1"/>
  <c r="E485" i="21" s="1"/>
  <c r="E486" i="21" s="1"/>
  <c r="E487" i="21" s="1"/>
  <c r="E488" i="21" s="1"/>
  <c r="E489" i="21" s="1"/>
  <c r="E670" i="22"/>
  <c r="E671" i="22" s="1"/>
  <c r="E672" i="22" s="1"/>
  <c r="E673" i="22" s="1"/>
  <c r="E674" i="22" s="1"/>
  <c r="E675" i="22" s="1"/>
  <c r="E676" i="22" s="1"/>
  <c r="E677" i="22" s="1"/>
  <c r="E678" i="22" s="1"/>
  <c r="E679" i="22" s="1"/>
  <c r="F300" i="22"/>
  <c r="F301" i="22" s="1"/>
  <c r="F302" i="22" s="1"/>
  <c r="F303" i="22" s="1"/>
  <c r="F304" i="22" s="1"/>
  <c r="F305" i="22" s="1"/>
  <c r="F306" i="22" s="1"/>
  <c r="F307" i="22" s="1"/>
  <c r="F308" i="22" s="1"/>
  <c r="F309" i="22" s="1"/>
  <c r="F360" i="22"/>
  <c r="F361" i="22" s="1"/>
  <c r="F362" i="22" s="1"/>
  <c r="F363" i="22" s="1"/>
  <c r="F364" i="22" s="1"/>
  <c r="F365" i="22" s="1"/>
  <c r="F366" i="22" s="1"/>
  <c r="F367" i="22" s="1"/>
  <c r="F368" i="22" s="1"/>
  <c r="F369" i="22" s="1"/>
  <c r="F440" i="22"/>
  <c r="F441" i="22" s="1"/>
  <c r="F442" i="22" s="1"/>
  <c r="F443" i="22" s="1"/>
  <c r="F444" i="22" s="1"/>
  <c r="F445" i="22" s="1"/>
  <c r="F446" i="22" s="1"/>
  <c r="F447" i="22" s="1"/>
  <c r="F448" i="22" s="1"/>
  <c r="F449" i="22" s="1"/>
  <c r="F660" i="21"/>
  <c r="F661" i="21" s="1"/>
  <c r="F662" i="21" s="1"/>
  <c r="F663" i="21" s="1"/>
  <c r="F664" i="21" s="1"/>
  <c r="F665" i="21" s="1"/>
  <c r="F666" i="21" s="1"/>
  <c r="F667" i="21" s="1"/>
  <c r="F668" i="21" s="1"/>
  <c r="F669" i="21" s="1"/>
  <c r="F290" i="21"/>
  <c r="F291" i="21" s="1"/>
  <c r="F292" i="21" s="1"/>
  <c r="F293" i="21" s="1"/>
  <c r="F294" i="21" s="1"/>
  <c r="F295" i="21" s="1"/>
  <c r="F296" i="21" s="1"/>
  <c r="F297" i="21" s="1"/>
  <c r="F298" i="21" s="1"/>
  <c r="F299" i="21" s="1"/>
  <c r="E1200" i="21"/>
  <c r="E1201" i="21" s="1"/>
  <c r="E1202" i="21" s="1"/>
  <c r="E1203" i="21" s="1"/>
  <c r="E1204" i="21" s="1"/>
  <c r="E1205" i="21" s="1"/>
  <c r="E1206" i="21" s="1"/>
  <c r="E1207" i="21" s="1"/>
  <c r="E1208" i="21" s="1"/>
  <c r="E1209" i="21" s="1"/>
  <c r="E240" i="21"/>
  <c r="E241" i="21" s="1"/>
  <c r="E242" i="21" s="1"/>
  <c r="E243" i="21" s="1"/>
  <c r="E244" i="21" s="1"/>
  <c r="E245" i="21" s="1"/>
  <c r="E246" i="21" s="1"/>
  <c r="E247" i="21" s="1"/>
  <c r="E248" i="21" s="1"/>
  <c r="E249" i="21" s="1"/>
  <c r="F1280" i="21"/>
  <c r="F1281" i="21" s="1"/>
  <c r="F1282" i="21" s="1"/>
  <c r="F1283" i="21" s="1"/>
  <c r="F1284" i="21" s="1"/>
  <c r="F1285" i="21" s="1"/>
  <c r="F1286" i="21" s="1"/>
  <c r="F1287" i="21" s="1"/>
  <c r="F1288" i="21" s="1"/>
  <c r="F1289" i="21" s="1"/>
  <c r="F1330" i="21"/>
  <c r="F1331" i="21" s="1"/>
  <c r="F1332" i="21" s="1"/>
  <c r="F1333" i="21" s="1"/>
  <c r="F1334" i="21" s="1"/>
  <c r="F1335" i="21" s="1"/>
  <c r="F1336" i="21" s="1"/>
  <c r="F1337" i="21" s="1"/>
  <c r="F1338" i="21" s="1"/>
  <c r="F1339" i="21" s="1"/>
  <c r="E760" i="21"/>
  <c r="E761" i="21" s="1"/>
  <c r="E762" i="21" s="1"/>
  <c r="E763" i="21" s="1"/>
  <c r="E764" i="21" s="1"/>
  <c r="E765" i="21" s="1"/>
  <c r="E766" i="21" s="1"/>
  <c r="E767" i="21" s="1"/>
  <c r="E768" i="21" s="1"/>
  <c r="E769" i="21" s="1"/>
  <c r="E950" i="21"/>
  <c r="E951" i="21" s="1"/>
  <c r="E952" i="21" s="1"/>
  <c r="E953" i="21" s="1"/>
  <c r="E954" i="21" s="1"/>
  <c r="E955" i="21" s="1"/>
  <c r="E956" i="21" s="1"/>
  <c r="E957" i="21" s="1"/>
  <c r="E958" i="21" s="1"/>
  <c r="E959" i="21" s="1"/>
  <c r="E920" i="21"/>
  <c r="E921" i="21" s="1"/>
  <c r="E922" i="21" s="1"/>
  <c r="E923" i="21" s="1"/>
  <c r="E924" i="21" s="1"/>
  <c r="E925" i="21" s="1"/>
  <c r="E926" i="21" s="1"/>
  <c r="E927" i="21" s="1"/>
  <c r="E928" i="21" s="1"/>
  <c r="E929" i="21" s="1"/>
  <c r="D32" i="1"/>
  <c r="D30" i="8"/>
  <c r="D112" i="16" l="1"/>
  <c r="D110" i="17"/>
  <c r="E1210" i="22"/>
  <c r="F1210" i="22"/>
  <c r="F1260" i="22"/>
  <c r="F1290" i="22"/>
  <c r="E1040" i="22"/>
  <c r="E1150" i="22"/>
  <c r="F1150" i="22"/>
  <c r="F1330" i="22"/>
  <c r="F1160" i="22"/>
  <c r="F1010" i="22"/>
  <c r="F1120" i="22"/>
  <c r="E1220" i="22"/>
  <c r="F1100" i="22"/>
  <c r="E1120" i="22"/>
  <c r="E1390" i="22"/>
  <c r="F1310" i="22"/>
  <c r="F1110" i="22"/>
  <c r="E1010" i="22"/>
  <c r="F1380" i="22"/>
  <c r="F1190" i="22"/>
  <c r="F1050" i="22"/>
  <c r="E1270" i="22"/>
  <c r="E1180" i="22"/>
  <c r="F1200" i="22"/>
  <c r="E1260" i="22"/>
  <c r="F1250" i="22"/>
  <c r="F1280" i="22"/>
  <c r="F1070" i="22"/>
  <c r="F1180" i="22"/>
  <c r="E1370" i="22"/>
  <c r="F1030" i="22"/>
  <c r="E1280" i="22"/>
  <c r="F1230" i="22"/>
  <c r="F1130" i="22"/>
  <c r="E1020" i="22"/>
  <c r="E1130" i="22"/>
  <c r="F1020" i="22"/>
  <c r="E1090" i="22"/>
  <c r="F1090" i="22"/>
  <c r="F1270" i="22"/>
  <c r="E1100" i="22"/>
  <c r="E1300" i="22"/>
  <c r="F1320" i="22"/>
  <c r="F1170" i="22"/>
  <c r="E1060" i="22"/>
  <c r="F1340" i="22"/>
  <c r="E1330" i="22"/>
  <c r="E1380" i="22"/>
  <c r="F1080" i="22"/>
  <c r="E1080" i="22"/>
  <c r="E1070" i="22"/>
  <c r="F1300" i="22"/>
  <c r="E1340" i="22"/>
  <c r="F980" i="22"/>
  <c r="E1360" i="22"/>
  <c r="F1390" i="22"/>
  <c r="E1050" i="22"/>
  <c r="F1140" i="22"/>
  <c r="F1360" i="22"/>
  <c r="E1160" i="22"/>
  <c r="F1370" i="22"/>
  <c r="E1240" i="22"/>
  <c r="E1350" i="22"/>
  <c r="E1110" i="22"/>
  <c r="E1190" i="22"/>
  <c r="F1060" i="22"/>
  <c r="E1290" i="22"/>
  <c r="F1040" i="22"/>
  <c r="F1220" i="22"/>
  <c r="E1140" i="22"/>
  <c r="E1030" i="22"/>
  <c r="F1400" i="22"/>
  <c r="E1310" i="22"/>
  <c r="E1170" i="22"/>
  <c r="E1320" i="22"/>
  <c r="F1000" i="22"/>
  <c r="F1240" i="22"/>
  <c r="F1350" i="22"/>
  <c r="E1200" i="22"/>
  <c r="E1250" i="22"/>
  <c r="F990" i="22"/>
  <c r="E1230" i="22"/>
  <c r="E1400" i="22"/>
  <c r="D33" i="1"/>
  <c r="D31" i="8"/>
  <c r="D25" i="26"/>
  <c r="D27" i="25"/>
  <c r="D113" i="16" l="1"/>
  <c r="D111" i="17"/>
  <c r="D28" i="25"/>
  <c r="D26" i="26"/>
  <c r="D34" i="1"/>
  <c r="D32" i="8"/>
  <c r="D114" i="16" l="1"/>
  <c r="D112" i="17"/>
  <c r="D29" i="25"/>
  <c r="D27" i="26"/>
  <c r="D35" i="1"/>
  <c r="D33" i="8"/>
  <c r="D115" i="16" l="1"/>
  <c r="D113" i="17"/>
  <c r="D36" i="1"/>
  <c r="D34" i="8"/>
  <c r="D30" i="25"/>
  <c r="D28" i="26"/>
  <c r="D114" i="17" l="1"/>
  <c r="D116" i="16"/>
  <c r="D31" i="25"/>
  <c r="D29" i="26"/>
  <c r="D37" i="1"/>
  <c r="D35" i="8"/>
  <c r="D115" i="17" l="1"/>
  <c r="D117" i="16"/>
  <c r="D38" i="1"/>
  <c r="D36" i="8"/>
  <c r="D32" i="25"/>
  <c r="D30" i="26"/>
  <c r="D116" i="17" l="1"/>
  <c r="D118" i="16"/>
  <c r="D39" i="1"/>
  <c r="D37" i="8"/>
  <c r="D31" i="26"/>
  <c r="D33" i="25"/>
  <c r="D119" i="16" l="1"/>
  <c r="D117" i="17"/>
  <c r="D32" i="26"/>
  <c r="D34" i="25"/>
  <c r="D40" i="1"/>
  <c r="D38" i="8"/>
  <c r="D120" i="16" l="1"/>
  <c r="D118" i="17"/>
  <c r="D41" i="1"/>
  <c r="D39" i="8"/>
  <c r="D33" i="26"/>
  <c r="D35" i="25"/>
  <c r="D121" i="16" l="1"/>
  <c r="D119" i="17"/>
  <c r="D36" i="25"/>
  <c r="D34" i="26"/>
  <c r="D42" i="1"/>
  <c r="D40" i="8"/>
  <c r="D122" i="16" l="1"/>
  <c r="D120" i="17"/>
  <c r="D43" i="1"/>
  <c r="D41" i="8"/>
  <c r="D37" i="25"/>
  <c r="D35" i="26"/>
  <c r="D123" i="16" l="1"/>
  <c r="D121" i="17"/>
  <c r="D38" i="25"/>
  <c r="D36" i="26"/>
  <c r="D44" i="1"/>
  <c r="D42" i="8"/>
  <c r="D124" i="16" l="1"/>
  <c r="D122" i="17"/>
  <c r="D39" i="25"/>
  <c r="D37" i="26"/>
  <c r="D45" i="1"/>
  <c r="D43" i="8"/>
  <c r="D123" i="17" l="1"/>
  <c r="D125" i="16"/>
  <c r="D46" i="1"/>
  <c r="D44" i="8"/>
  <c r="D40" i="25"/>
  <c r="D38" i="26"/>
  <c r="D126" i="16" l="1"/>
  <c r="D124" i="17"/>
  <c r="D39" i="26"/>
  <c r="D41" i="25"/>
  <c r="D47" i="1"/>
  <c r="D45" i="8"/>
  <c r="D125" i="17" l="1"/>
  <c r="D127" i="16"/>
  <c r="D40" i="26"/>
  <c r="D42" i="25"/>
  <c r="D48" i="1"/>
  <c r="D46" i="8"/>
  <c r="D126" i="17" l="1"/>
  <c r="D128" i="16"/>
  <c r="D49" i="1"/>
  <c r="D47" i="8"/>
  <c r="D41" i="26"/>
  <c r="D43" i="25"/>
  <c r="D127" i="17" l="1"/>
  <c r="D129" i="16"/>
  <c r="D44" i="25"/>
  <c r="D42" i="26"/>
  <c r="D50" i="1"/>
  <c r="D48" i="8"/>
  <c r="D130" i="16" l="1"/>
  <c r="D128" i="17"/>
  <c r="D51" i="1"/>
  <c r="D49" i="8"/>
  <c r="D45" i="25"/>
  <c r="D43" i="26"/>
  <c r="D131" i="16" l="1"/>
  <c r="D129" i="17"/>
  <c r="D46" i="25"/>
  <c r="D44" i="26"/>
  <c r="D52" i="1"/>
  <c r="D50" i="8"/>
  <c r="D130" i="17" l="1"/>
  <c r="D132" i="16"/>
  <c r="D53" i="1"/>
  <c r="D51" i="8"/>
  <c r="D47" i="25"/>
  <c r="D45" i="26"/>
  <c r="D133" i="16" l="1"/>
  <c r="D131" i="17"/>
  <c r="D48" i="25"/>
  <c r="D46" i="26"/>
  <c r="D54" i="1"/>
  <c r="D52" i="8"/>
  <c r="D134" i="16" l="1"/>
  <c r="D132" i="17"/>
  <c r="D55" i="1"/>
  <c r="D53" i="8"/>
  <c r="D47" i="26"/>
  <c r="D49" i="25"/>
  <c r="D133" i="17" l="1"/>
  <c r="D135" i="16"/>
  <c r="D48" i="26"/>
  <c r="D50" i="25"/>
  <c r="D54" i="8"/>
  <c r="D56" i="1"/>
  <c r="D134" i="17" l="1"/>
  <c r="D136" i="16"/>
  <c r="D57" i="1"/>
  <c r="D55" i="8"/>
  <c r="D49" i="26"/>
  <c r="D51" i="25"/>
  <c r="D135" i="17" l="1"/>
  <c r="D137" i="16"/>
  <c r="D52" i="25"/>
  <c r="D50" i="26"/>
  <c r="D58" i="1"/>
  <c r="D56" i="8"/>
  <c r="D136" i="17" l="1"/>
  <c r="D138" i="16"/>
  <c r="D59" i="1"/>
  <c r="D57" i="8"/>
  <c r="D53" i="25"/>
  <c r="D51" i="26"/>
  <c r="D139" i="16" l="1"/>
  <c r="D137" i="17"/>
  <c r="D54" i="25"/>
  <c r="D52" i="26"/>
  <c r="D60" i="1"/>
  <c r="D58" i="8"/>
  <c r="D140" i="16" l="1"/>
  <c r="D138" i="17"/>
  <c r="D61" i="1"/>
  <c r="D59" i="8"/>
  <c r="D55" i="25"/>
  <c r="D53" i="26"/>
  <c r="D139" i="17" l="1"/>
  <c r="D141" i="16"/>
  <c r="D56" i="25"/>
  <c r="D54" i="26"/>
  <c r="D60" i="8"/>
  <c r="D62" i="1"/>
  <c r="D142" i="16" l="1"/>
  <c r="D140" i="17"/>
  <c r="D61" i="8"/>
  <c r="D63" i="1"/>
  <c r="D55" i="26"/>
  <c r="D57" i="25"/>
  <c r="D141" i="17" l="1"/>
  <c r="D143" i="16"/>
  <c r="D56" i="26"/>
  <c r="D58" i="25"/>
  <c r="D62" i="8"/>
  <c r="D64" i="1"/>
  <c r="D142" i="17" l="1"/>
  <c r="D144" i="16"/>
  <c r="D65" i="1"/>
  <c r="D63" i="8"/>
  <c r="D57" i="26"/>
  <c r="D59" i="25"/>
  <c r="D145" i="16" l="1"/>
  <c r="D143" i="17"/>
  <c r="D60" i="25"/>
  <c r="D58" i="26"/>
  <c r="D64" i="8"/>
  <c r="D66" i="1"/>
  <c r="D146" i="16" l="1"/>
  <c r="D144" i="17"/>
  <c r="D67" i="1"/>
  <c r="D65" i="8"/>
  <c r="D61" i="25"/>
  <c r="D59" i="26"/>
  <c r="D145" i="17" l="1"/>
  <c r="D147" i="16"/>
  <c r="D62" i="25"/>
  <c r="D60" i="26"/>
  <c r="D66" i="8"/>
  <c r="D68" i="1"/>
  <c r="D146" i="17" l="1"/>
  <c r="D148" i="16"/>
  <c r="D69" i="1"/>
  <c r="D67" i="8"/>
  <c r="D63" i="25"/>
  <c r="D61" i="26"/>
  <c r="D147" i="17" l="1"/>
  <c r="D149" i="16"/>
  <c r="D64" i="25"/>
  <c r="D62" i="26"/>
  <c r="D68" i="8"/>
  <c r="D70" i="1"/>
  <c r="D148" i="17" l="1"/>
  <c r="D150" i="16"/>
  <c r="D71" i="1"/>
  <c r="D69" i="8"/>
  <c r="D63" i="26"/>
  <c r="D65" i="25"/>
  <c r="D151" i="16" l="1"/>
  <c r="D150" i="17" s="1"/>
  <c r="D149" i="17"/>
  <c r="D64" i="26"/>
  <c r="D66" i="25"/>
  <c r="D70" i="8"/>
  <c r="D72" i="1"/>
  <c r="D65" i="26" l="1"/>
  <c r="D67" i="25"/>
  <c r="D73" i="1"/>
  <c r="D71" i="8"/>
  <c r="D68" i="25" l="1"/>
  <c r="D66" i="26"/>
  <c r="D74" i="1"/>
  <c r="D72" i="8"/>
  <c r="D75" i="1" l="1"/>
  <c r="D73" i="8"/>
  <c r="D69" i="25"/>
  <c r="D67" i="26"/>
  <c r="D70" i="25" l="1"/>
  <c r="D68" i="26"/>
  <c r="D76" i="1"/>
  <c r="D74" i="8"/>
  <c r="D77" i="1" l="1"/>
  <c r="D75" i="8"/>
  <c r="D71" i="25"/>
  <c r="D69" i="26"/>
  <c r="D72" i="25" l="1"/>
  <c r="D70" i="26"/>
  <c r="D78" i="1"/>
  <c r="D76" i="8"/>
  <c r="D77" i="8" l="1"/>
  <c r="D79" i="1"/>
  <c r="D71" i="26"/>
  <c r="D73" i="25"/>
  <c r="D72" i="26" l="1"/>
  <c r="D74" i="25"/>
  <c r="D80" i="1"/>
  <c r="D78" i="8"/>
  <c r="D79" i="8" l="1"/>
  <c r="D81" i="1"/>
  <c r="D73" i="26"/>
  <c r="D75" i="25"/>
  <c r="D76" i="25" l="1"/>
  <c r="D74" i="26"/>
  <c r="D82" i="1"/>
  <c r="D80" i="8"/>
  <c r="D83" i="1" l="1"/>
  <c r="D81" i="8"/>
  <c r="D77" i="25"/>
  <c r="D75" i="26"/>
  <c r="D78" i="25" l="1"/>
  <c r="D76" i="26"/>
  <c r="D84" i="1"/>
  <c r="D82" i="8"/>
  <c r="D83" i="8" l="1"/>
  <c r="D85" i="1"/>
  <c r="D79" i="25"/>
  <c r="D77" i="26"/>
  <c r="D80" i="25" l="1"/>
  <c r="D78" i="26"/>
  <c r="D86" i="1"/>
  <c r="D84" i="8"/>
  <c r="D87" i="1" l="1"/>
  <c r="D85" i="8"/>
  <c r="D79" i="26"/>
  <c r="D81" i="25"/>
  <c r="D80" i="26" l="1"/>
  <c r="D82" i="25"/>
  <c r="D88" i="1"/>
  <c r="D86" i="8"/>
  <c r="D89" i="1" l="1"/>
  <c r="D87" i="8"/>
  <c r="D81" i="26"/>
  <c r="D83" i="25"/>
  <c r="D84" i="25" l="1"/>
  <c r="D82" i="26"/>
  <c r="D88" i="8"/>
  <c r="D90" i="1"/>
  <c r="D89" i="8" l="1"/>
  <c r="D91" i="1"/>
  <c r="D85" i="25"/>
  <c r="D83" i="26"/>
  <c r="D86" i="25" l="1"/>
  <c r="D84" i="26"/>
  <c r="D92" i="1"/>
  <c r="D90" i="8"/>
  <c r="D93" i="1" l="1"/>
  <c r="D91" i="8"/>
  <c r="D87" i="25"/>
  <c r="D85" i="26"/>
  <c r="D88" i="25" l="1"/>
  <c r="D86" i="26"/>
  <c r="D94" i="1"/>
  <c r="D92" i="8"/>
  <c r="D95" i="1" l="1"/>
  <c r="D93" i="8"/>
  <c r="D87" i="26"/>
  <c r="D89" i="25"/>
  <c r="D88" i="26" l="1"/>
  <c r="D90" i="25"/>
  <c r="D96" i="1"/>
  <c r="D94" i="8"/>
  <c r="D97" i="1" l="1"/>
  <c r="D95" i="8"/>
  <c r="D89" i="26"/>
  <c r="D91" i="25"/>
  <c r="D92" i="25" l="1"/>
  <c r="D90" i="26"/>
  <c r="D96" i="8"/>
  <c r="D98" i="1"/>
  <c r="D97" i="8" l="1"/>
  <c r="D99" i="1"/>
  <c r="D93" i="25"/>
  <c r="D91" i="26"/>
  <c r="D94" i="25" l="1"/>
  <c r="D92" i="26"/>
  <c r="D98" i="8"/>
  <c r="D100" i="1"/>
  <c r="D99" i="8" l="1"/>
  <c r="D101" i="1"/>
  <c r="D95" i="25"/>
  <c r="D93" i="26"/>
  <c r="D96" i="25" l="1"/>
  <c r="D94" i="26"/>
  <c r="D102" i="1"/>
  <c r="D100" i="8"/>
  <c r="D103" i="1" l="1"/>
  <c r="D101" i="8"/>
  <c r="D95" i="26"/>
  <c r="D97" i="25"/>
  <c r="D96" i="26" l="1"/>
  <c r="D98" i="25"/>
  <c r="D104" i="1"/>
  <c r="D102" i="8"/>
  <c r="D105" i="1" l="1"/>
  <c r="D103" i="8"/>
  <c r="D97" i="26"/>
  <c r="D99" i="25"/>
  <c r="D100" i="25" l="1"/>
  <c r="D98" i="26"/>
  <c r="D106" i="1"/>
  <c r="D104" i="8"/>
  <c r="D107" i="1" l="1"/>
  <c r="D105" i="8"/>
  <c r="D101" i="25"/>
  <c r="D99" i="26"/>
  <c r="D102" i="25" l="1"/>
  <c r="D100" i="26"/>
  <c r="D106" i="8"/>
  <c r="D108" i="1"/>
  <c r="D107" i="8" l="1"/>
  <c r="D109" i="1"/>
  <c r="D103" i="25"/>
  <c r="D101" i="26"/>
  <c r="D104" i="25" l="1"/>
  <c r="D102" i="26"/>
  <c r="D110" i="1"/>
  <c r="D108" i="8"/>
  <c r="D109" i="8" l="1"/>
  <c r="D111" i="1"/>
  <c r="D103" i="26"/>
  <c r="D105" i="25"/>
  <c r="D104" i="26" l="1"/>
  <c r="D106" i="25"/>
  <c r="D112" i="1"/>
  <c r="D110" i="8"/>
  <c r="D111" i="8" l="1"/>
  <c r="D113" i="1"/>
  <c r="D105" i="26"/>
  <c r="D107" i="25"/>
  <c r="D108" i="25" l="1"/>
  <c r="D106" i="26"/>
  <c r="D114" i="1"/>
  <c r="D112" i="8"/>
  <c r="D115" i="1" l="1"/>
  <c r="D113" i="8"/>
  <c r="D109" i="25"/>
  <c r="D107" i="26"/>
  <c r="D110" i="25" l="1"/>
  <c r="D108" i="26"/>
  <c r="D114" i="8"/>
  <c r="D116" i="1"/>
  <c r="D117" i="1" l="1"/>
  <c r="D115" i="8"/>
  <c r="D111" i="25"/>
  <c r="D109" i="26"/>
  <c r="D110" i="26" l="1"/>
  <c r="D112" i="25"/>
  <c r="D116" i="8"/>
  <c r="D118" i="1"/>
  <c r="D119" i="1" l="1"/>
  <c r="D117" i="8"/>
  <c r="D113" i="25"/>
  <c r="D111" i="26"/>
  <c r="D112" i="26" l="1"/>
  <c r="D114" i="25"/>
  <c r="D120" i="1"/>
  <c r="D118" i="8"/>
  <c r="D119" i="8" l="1"/>
  <c r="D121" i="1"/>
  <c r="D113" i="26"/>
  <c r="D115" i="25"/>
  <c r="D116" i="25" l="1"/>
  <c r="D114" i="26"/>
  <c r="D120" i="8"/>
  <c r="D122" i="1"/>
  <c r="D123" i="1" l="1"/>
  <c r="D121" i="8"/>
  <c r="D117" i="25"/>
  <c r="D115" i="26"/>
  <c r="D116" i="26" l="1"/>
  <c r="D118" i="25"/>
  <c r="D124" i="1"/>
  <c r="D122" i="8"/>
  <c r="D123" i="8" l="1"/>
  <c r="D125" i="1"/>
  <c r="D117" i="26"/>
  <c r="D119" i="25"/>
  <c r="D118" i="26" l="1"/>
  <c r="D120" i="25"/>
  <c r="D124" i="8"/>
  <c r="D126" i="1"/>
  <c r="D125" i="8" l="1"/>
  <c r="D127" i="1"/>
  <c r="D119" i="26"/>
  <c r="D121" i="25"/>
  <c r="D120" i="26" l="1"/>
  <c r="D122" i="25"/>
  <c r="D128" i="1"/>
  <c r="D126" i="8"/>
  <c r="D129" i="1" l="1"/>
  <c r="D127" i="8"/>
  <c r="D121" i="26"/>
  <c r="D123" i="25"/>
  <c r="D122" i="26" l="1"/>
  <c r="D124" i="25"/>
  <c r="D128" i="8"/>
  <c r="D130" i="1"/>
  <c r="D131" i="1" l="1"/>
  <c r="D129" i="8"/>
  <c r="D123" i="26"/>
  <c r="D125" i="25"/>
  <c r="D124" i="26" l="1"/>
  <c r="D126" i="25"/>
  <c r="D132" i="1"/>
  <c r="D130" i="8"/>
  <c r="D133" i="1" l="1"/>
  <c r="D131" i="8"/>
  <c r="D125" i="26"/>
  <c r="D127" i="25"/>
  <c r="D128" i="25" l="1"/>
  <c r="D126" i="26"/>
  <c r="D132" i="8"/>
  <c r="D134" i="1"/>
  <c r="D133" i="8" l="1"/>
  <c r="D135" i="1"/>
  <c r="D127" i="26"/>
  <c r="D129" i="25"/>
  <c r="D130" i="25" l="1"/>
  <c r="D128" i="26"/>
  <c r="D136" i="1"/>
  <c r="D134" i="8"/>
  <c r="D137" i="1" l="1"/>
  <c r="D135" i="8"/>
  <c r="D131" i="25"/>
  <c r="D129" i="26"/>
  <c r="D130" i="26" l="1"/>
  <c r="D132" i="25"/>
  <c r="D136" i="8"/>
  <c r="D138" i="1"/>
  <c r="D137" i="8" l="1"/>
  <c r="D139" i="1"/>
  <c r="D133" i="25"/>
  <c r="D131" i="26"/>
  <c r="D134" i="25" l="1"/>
  <c r="D132" i="26"/>
  <c r="D140" i="1"/>
  <c r="D138" i="8"/>
  <c r="D139" i="8" l="1"/>
  <c r="D141" i="1"/>
  <c r="D133" i="26"/>
  <c r="D135" i="25"/>
  <c r="D134" i="26" l="1"/>
  <c r="D136" i="25"/>
  <c r="D142" i="1"/>
  <c r="D140" i="8"/>
  <c r="D143" i="1" l="1"/>
  <c r="D141" i="8"/>
  <c r="D135" i="26"/>
  <c r="D137" i="25"/>
  <c r="D136" i="26" l="1"/>
  <c r="D138" i="25"/>
  <c r="D144" i="1"/>
  <c r="D142" i="8"/>
  <c r="D143" i="8" l="1"/>
  <c r="D145" i="1"/>
  <c r="D137" i="26"/>
  <c r="D139" i="25"/>
  <c r="D138" i="26" l="1"/>
  <c r="D140" i="25"/>
  <c r="D144" i="8"/>
  <c r="D146" i="1"/>
  <c r="D145" i="8" l="1"/>
  <c r="D147" i="1"/>
  <c r="D141" i="25"/>
  <c r="D139" i="26"/>
  <c r="D142" i="25" l="1"/>
  <c r="D140" i="26"/>
  <c r="D148" i="1"/>
  <c r="D146" i="8"/>
  <c r="D149" i="1" l="1"/>
  <c r="D147" i="8"/>
  <c r="D141" i="26"/>
  <c r="D143" i="25"/>
  <c r="D142" i="26" l="1"/>
  <c r="D144" i="25"/>
  <c r="D148" i="8"/>
  <c r="D150" i="1"/>
  <c r="D149" i="8" l="1"/>
  <c r="D151" i="1"/>
  <c r="D150" i="8" s="1"/>
  <c r="D145" i="25"/>
  <c r="D143" i="26"/>
  <c r="D144" i="26" l="1"/>
  <c r="D146" i="25"/>
  <c r="D145" i="26" l="1"/>
  <c r="D147" i="25"/>
  <c r="D146" i="26" l="1"/>
  <c r="D148" i="25"/>
  <c r="D149" i="25" l="1"/>
  <c r="D147" i="26"/>
  <c r="D150" i="25" l="1"/>
  <c r="D148" i="26"/>
  <c r="D149" i="26" l="1"/>
  <c r="D151" i="25"/>
  <c r="D150" i="26" s="1"/>
</calcChain>
</file>

<file path=xl/sharedStrings.xml><?xml version="1.0" encoding="utf-8"?>
<sst xmlns="http://schemas.openxmlformats.org/spreadsheetml/2006/main" count="1457" uniqueCount="446">
  <si>
    <t>Local Government</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</si>
  <si>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</si>
  <si>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</si>
  <si>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</si>
  <si>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</si>
  <si>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</si>
  <si>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</si>
  <si>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</si>
  <si>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</si>
  <si>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</si>
  <si>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</si>
  <si>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</si>
  <si>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</si>
  <si>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</si>
  <si>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</si>
  <si>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</si>
  <si>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</si>
  <si>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</si>
  <si>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</si>
  <si>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</si>
  <si>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</si>
  <si>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</si>
  <si>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</si>
  <si>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</si>
  <si>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</si>
  <si>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</si>
  <si>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</si>
  <si>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</si>
  <si>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</si>
  <si>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</si>
  <si>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</si>
  <si>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</si>
  <si>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</si>
  <si>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</si>
  <si>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</si>
  <si>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t>
  </si>
  <si>
    <t>Melton (C)</t>
  </si>
  <si>
    <t>Mildura (RC) ^</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</si>
  <si>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</si>
  <si>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</si>
  <si>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</si>
  <si>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</si>
  <si>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</si>
  <si>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</si>
  <si>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</si>
  <si>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</si>
  <si>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</si>
  <si>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</si>
  <si>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</si>
  <si>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</si>
  <si>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</si>
  <si>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</si>
  <si>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</si>
  <si>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</si>
  <si>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</si>
  <si>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</si>
  <si>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</si>
  <si>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</si>
  <si>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</si>
  <si>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</si>
  <si>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</si>
  <si>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</si>
  <si>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</si>
  <si>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</si>
  <si>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</si>
  <si>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</si>
  <si>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</si>
  <si>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</si>
  <si>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</si>
  <si>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</si>
  <si>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</si>
  <si>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2015-16</t>
  </si>
  <si>
    <t>2016-17</t>
  </si>
  <si>
    <t>[Select Council]</t>
  </si>
  <si>
    <t>Statutory Fees &amp; Fines</t>
  </si>
  <si>
    <t>User fees</t>
  </si>
  <si>
    <t>Grants</t>
  </si>
  <si>
    <t>Contributions</t>
  </si>
  <si>
    <t>Other Income</t>
  </si>
  <si>
    <t xml:space="preserve">Total Revenue  </t>
  </si>
  <si>
    <t>Employee costs</t>
  </si>
  <si>
    <t xml:space="preserve">Materials, services </t>
  </si>
  <si>
    <t>Depreciation and amortisation</t>
  </si>
  <si>
    <t>Other expenses</t>
  </si>
  <si>
    <t>Total Expenses</t>
  </si>
  <si>
    <t>Other grants</t>
  </si>
  <si>
    <t>Cash contributions</t>
  </si>
  <si>
    <t>Non cash contributions</t>
  </si>
  <si>
    <t>Mandatory</t>
  </si>
  <si>
    <t>Discretionary</t>
  </si>
  <si>
    <t>[Select]</t>
  </si>
  <si>
    <t>Total</t>
  </si>
  <si>
    <t>Other</t>
  </si>
  <si>
    <t>Revenue</t>
  </si>
  <si>
    <t>Fed Govt (recurrent)</t>
  </si>
  <si>
    <t>State Govt (recurrent)</t>
  </si>
  <si>
    <t>State Govt 
(non-recurrent)</t>
  </si>
  <si>
    <t>Fed Govt 
(non-recurrent)</t>
  </si>
  <si>
    <t>Staff no's to support the service (FTE)</t>
  </si>
  <si>
    <t>Value</t>
  </si>
  <si>
    <t>Service</t>
  </si>
  <si>
    <t>Variance</t>
  </si>
  <si>
    <t>BLUE</t>
  </si>
  <si>
    <t>WHITE</t>
  </si>
  <si>
    <t>FORMULA / HARDCODED VALUES</t>
  </si>
  <si>
    <t>RED</t>
  </si>
  <si>
    <t>ERROR CHECK</t>
  </si>
  <si>
    <t>COUNCIL - DATA INPUT CELL</t>
  </si>
  <si>
    <t>Mixed</t>
  </si>
  <si>
    <t>Brief description of service</t>
  </si>
  <si>
    <t>Output Value</t>
  </si>
  <si>
    <t>Capital works</t>
  </si>
  <si>
    <t>Finance</t>
  </si>
  <si>
    <t>New</t>
  </si>
  <si>
    <t>Renewal</t>
  </si>
  <si>
    <t>Expansion</t>
  </si>
  <si>
    <t>Upgrade</t>
  </si>
  <si>
    <t>Brief description of capital works</t>
  </si>
  <si>
    <t>[Enter capital project]</t>
  </si>
  <si>
    <t>Grant</t>
  </si>
  <si>
    <t>Contribution</t>
  </si>
  <si>
    <t>Special charge</t>
  </si>
  <si>
    <t>Reserves</t>
  </si>
  <si>
    <t>Sale proceeds</t>
  </si>
  <si>
    <t>Internal, external or mixed</t>
  </si>
  <si>
    <t>Internal</t>
  </si>
  <si>
    <t>External</t>
  </si>
  <si>
    <t>Financing Source</t>
  </si>
  <si>
    <t>Property</t>
  </si>
  <si>
    <t>Land</t>
  </si>
  <si>
    <t>Land improvements</t>
  </si>
  <si>
    <t>Buildings</t>
  </si>
  <si>
    <t>Heritage buildings</t>
  </si>
  <si>
    <t>Building improvements</t>
  </si>
  <si>
    <t>Leasthold improvements</t>
  </si>
  <si>
    <t>Plant and equipment</t>
  </si>
  <si>
    <t>Heritage plant and equipment</t>
  </si>
  <si>
    <t>Plant, machinery and equipment</t>
  </si>
  <si>
    <t>Fixtures, fittings and furniture</t>
  </si>
  <si>
    <t>Computers and telecommunications</t>
  </si>
  <si>
    <t>Library books</t>
  </si>
  <si>
    <t>Infrastructure</t>
  </si>
  <si>
    <t>Roads</t>
  </si>
  <si>
    <t>Bridges</t>
  </si>
  <si>
    <t>Footpaths and cycleways</t>
  </si>
  <si>
    <t>Drainage</t>
  </si>
  <si>
    <t>Recreastional, leisure and community facilities</t>
  </si>
  <si>
    <t>Waste management</t>
  </si>
  <si>
    <t>Parks, open space and streetscapes</t>
  </si>
  <si>
    <t>Aerodromes</t>
  </si>
  <si>
    <t>Off street car parks</t>
  </si>
  <si>
    <t>Other infrastructure</t>
  </si>
  <si>
    <t>Depreciation</t>
  </si>
  <si>
    <t>Renewal ratio</t>
  </si>
  <si>
    <t>Total value of infrastructure</t>
  </si>
  <si>
    <t>Percentage of assets past intervention level</t>
  </si>
  <si>
    <t>Total assets</t>
  </si>
  <si>
    <t>General rates</t>
  </si>
  <si>
    <t>Municipal charges</t>
  </si>
  <si>
    <t>OK</t>
  </si>
  <si>
    <t>FORMULA OK</t>
  </si>
  <si>
    <t>N/A</t>
  </si>
  <si>
    <t>NOT APPLICABLE</t>
  </si>
  <si>
    <t>Total Revenue</t>
  </si>
  <si>
    <t>NV</t>
  </si>
  <si>
    <t>WV</t>
  </si>
  <si>
    <t>Expenditure</t>
  </si>
  <si>
    <t>No variation</t>
  </si>
  <si>
    <t>With variation</t>
  </si>
  <si>
    <t>Revenue and expenditure</t>
  </si>
  <si>
    <t>Assets</t>
  </si>
  <si>
    <t>Output measures</t>
  </si>
  <si>
    <t>Rates and charges</t>
  </si>
  <si>
    <t>Breakdown of expenditure</t>
  </si>
  <si>
    <t>Infastructure</t>
  </si>
  <si>
    <t>Services likely to benefit
(indicative only)</t>
  </si>
  <si>
    <t>%</t>
  </si>
  <si>
    <t>$</t>
  </si>
  <si>
    <t>Municipal charge</t>
  </si>
  <si>
    <t>Annualised Municipal Charges</t>
  </si>
  <si>
    <t>($)</t>
  </si>
  <si>
    <t>Total value of classes of land</t>
  </si>
  <si>
    <t>Rates in the dollar</t>
  </si>
  <si>
    <t>Rate Cap</t>
  </si>
  <si>
    <t>Rate cap percentage</t>
  </si>
  <si>
    <r>
      <t xml:space="preserve">Baseline Information - Services - </t>
    </r>
    <r>
      <rPr>
        <b/>
        <sz val="14"/>
        <color theme="5"/>
        <rFont val="Verdana"/>
        <family val="2"/>
      </rPr>
      <t>No Higher Cap</t>
    </r>
  </si>
  <si>
    <r>
      <t xml:space="preserve">Baseline Information - Services - </t>
    </r>
    <r>
      <rPr>
        <b/>
        <sz val="14"/>
        <color theme="5"/>
        <rFont val="Verdana"/>
        <family val="2"/>
      </rPr>
      <t xml:space="preserve"> No Higher Cap</t>
    </r>
  </si>
  <si>
    <r>
      <t xml:space="preserve">Baseline Information - Revenue - </t>
    </r>
    <r>
      <rPr>
        <b/>
        <sz val="14"/>
        <color theme="5"/>
        <rFont val="Verdana"/>
        <family val="2"/>
      </rPr>
      <t>No  Higher Cap</t>
    </r>
  </si>
  <si>
    <r>
      <t xml:space="preserve">Baseline Information - Expenses - </t>
    </r>
    <r>
      <rPr>
        <b/>
        <sz val="14"/>
        <color theme="5"/>
        <rFont val="Verdana"/>
        <family val="2"/>
      </rPr>
      <t xml:space="preserve"> No Higher Cap</t>
    </r>
  </si>
  <si>
    <r>
      <t xml:space="preserve">Baseline Information - Assets - </t>
    </r>
    <r>
      <rPr>
        <b/>
        <sz val="14"/>
        <color theme="5"/>
        <rFont val="Verdana"/>
        <family val="2"/>
      </rPr>
      <t xml:space="preserve"> No Higher Cap</t>
    </r>
  </si>
  <si>
    <r>
      <t xml:space="preserve">Baseline Information - Services - </t>
    </r>
    <r>
      <rPr>
        <b/>
        <sz val="14"/>
        <color rgb="FF00B050"/>
        <rFont val="Verdana"/>
        <family val="2"/>
      </rPr>
      <t>With Higher Cap</t>
    </r>
  </si>
  <si>
    <r>
      <t xml:space="preserve">Baseline Information - Revenue - </t>
    </r>
    <r>
      <rPr>
        <b/>
        <sz val="14"/>
        <color rgb="FF00B050"/>
        <rFont val="Verdana"/>
        <family val="2"/>
      </rPr>
      <t>With Higher Cap</t>
    </r>
  </si>
  <si>
    <r>
      <t xml:space="preserve">Baseline Information - Expenses - </t>
    </r>
    <r>
      <rPr>
        <b/>
        <sz val="14"/>
        <color rgb="FF00B050"/>
        <rFont val="Verdana"/>
        <family val="2"/>
      </rPr>
      <t>With Higher Cap</t>
    </r>
  </si>
  <si>
    <r>
      <t xml:space="preserve">Baseline Information - Assets - </t>
    </r>
    <r>
      <rPr>
        <b/>
        <sz val="14"/>
        <color rgb="FF00B050"/>
        <rFont val="Verdana"/>
        <family val="2"/>
      </rPr>
      <t>With Higher Cap</t>
    </r>
  </si>
  <si>
    <t>Capital works reporting category - Breakdown by expenditure</t>
  </si>
  <si>
    <t>Alpine (S)</t>
  </si>
  <si>
    <t>Ararat (RC)</t>
  </si>
  <si>
    <t>Ballarat (C)</t>
  </si>
  <si>
    <t>Banyule (C)</t>
  </si>
  <si>
    <t>Bass Coast (S)</t>
  </si>
  <si>
    <t>Baw Baw (S)</t>
  </si>
  <si>
    <t>Bayside (C)</t>
  </si>
  <si>
    <t>Benalla (RC)</t>
  </si>
  <si>
    <t>Boroondara (C)</t>
  </si>
  <si>
    <t>Per $CIV</t>
  </si>
  <si>
    <t>Base 2015-16 Adopted Budget</t>
  </si>
  <si>
    <t>Capped average rates for 2016-17</t>
  </si>
  <si>
    <t>Base average rates 2015-16</t>
  </si>
  <si>
    <t>Maximum allowable average rates 2016-17</t>
  </si>
  <si>
    <t>No higher cap scenario</t>
  </si>
  <si>
    <t>With higher cap scenario</t>
  </si>
  <si>
    <t>[Insert class name]</t>
  </si>
  <si>
    <t>Variation Analysis</t>
  </si>
  <si>
    <r>
      <t xml:space="preserve">Baseline Information - Summary - </t>
    </r>
    <r>
      <rPr>
        <b/>
        <sz val="14"/>
        <color theme="3" tint="0.39997558519241921"/>
        <rFont val="Verdana"/>
        <family val="2"/>
      </rPr>
      <t>BASE</t>
    </r>
  </si>
  <si>
    <r>
      <t xml:space="preserve">Baseline Information - Revenue (OPTIONAL) - </t>
    </r>
    <r>
      <rPr>
        <b/>
        <sz val="14"/>
        <color theme="3" tint="0.39997558519241921"/>
        <rFont val="Verdana"/>
        <family val="2"/>
      </rPr>
      <t>BASE</t>
    </r>
  </si>
  <si>
    <r>
      <t>Baseline Information - Expenses (OPTIONAL) -</t>
    </r>
    <r>
      <rPr>
        <b/>
        <sz val="14"/>
        <color theme="5"/>
        <rFont val="Verdana"/>
        <family val="2"/>
      </rPr>
      <t xml:space="preserve"> </t>
    </r>
    <r>
      <rPr>
        <b/>
        <sz val="14"/>
        <color theme="3" tint="0.39997558519241921"/>
        <rFont val="Verdana"/>
        <family val="2"/>
      </rPr>
      <t>BASE</t>
    </r>
  </si>
  <si>
    <r>
      <t xml:space="preserve">Baseline Information - Assets (OPTIONAL) - </t>
    </r>
    <r>
      <rPr>
        <b/>
        <sz val="14"/>
        <color theme="3" tint="0.39997558519241921"/>
        <rFont val="Verdana"/>
        <family val="2"/>
      </rPr>
      <t>BASE</t>
    </r>
  </si>
  <si>
    <t>ABOUT THIS TEMPLATE</t>
  </si>
  <si>
    <t>INSTRUCTIONS</t>
  </si>
  <si>
    <t>Budget Baseline Information Template</t>
  </si>
  <si>
    <t>MODEL KEY</t>
  </si>
  <si>
    <t>Totals</t>
  </si>
  <si>
    <t>Difference</t>
  </si>
  <si>
    <t>SUMMARY OF WORKSHEETS</t>
  </si>
  <si>
    <t>Revenue - Base - OPTIONAL</t>
  </si>
  <si>
    <t>Expenditure - Base - OPTIONAL</t>
  </si>
  <si>
    <t>Assets - Base - OPTIONAL</t>
  </si>
  <si>
    <t>Service - NHC</t>
  </si>
  <si>
    <t>Outputs - NHC</t>
  </si>
  <si>
    <t>Revenue - NHC</t>
  </si>
  <si>
    <t>Expenditure - NHC</t>
  </si>
  <si>
    <t>Assets - NHC</t>
  </si>
  <si>
    <t>Services - WHC</t>
  </si>
  <si>
    <t>Outputs - WHC</t>
  </si>
  <si>
    <t>Revenue WHC</t>
  </si>
  <si>
    <t>Expenses - WHC</t>
  </si>
  <si>
    <t>Assets - WHC</t>
  </si>
  <si>
    <t>Analysis</t>
  </si>
  <si>
    <r>
      <t xml:space="preserve">Baseline Information - Services - </t>
    </r>
    <r>
      <rPr>
        <b/>
        <sz val="14"/>
        <color theme="5"/>
        <rFont val="Verdana"/>
        <family val="2"/>
      </rPr>
      <t xml:space="preserve"> </t>
    </r>
    <r>
      <rPr>
        <b/>
        <sz val="14"/>
        <color theme="4"/>
        <rFont val="Verdana"/>
        <family val="2"/>
      </rPr>
      <t>Base</t>
    </r>
  </si>
  <si>
    <t>Base year</t>
  </si>
  <si>
    <t>Number of assessments as at 1 July 2015</t>
  </si>
  <si>
    <t>Number of assessments as at 30 June 2016</t>
  </si>
  <si>
    <t>General Rates (as at 1 July 2016)</t>
  </si>
  <si>
    <t>Municipal Charges (as at 1 July 2016)</t>
  </si>
  <si>
    <t>Budget total general rates and charges</t>
  </si>
  <si>
    <t>Number of assessments as at 1 July 2016</t>
  </si>
  <si>
    <t>(%)</t>
  </si>
  <si>
    <t>Waste management charges</t>
  </si>
  <si>
    <t>Service rates and charges</t>
  </si>
  <si>
    <t>Special rates and charges</t>
  </si>
  <si>
    <t>Supplementary rates and rate adjustments</t>
  </si>
  <si>
    <t>Cultural and recreational</t>
  </si>
  <si>
    <t>Revenue in lieu of rates</t>
  </si>
  <si>
    <t>Total rates and charges</t>
  </si>
  <si>
    <t>as at 1 July 2015</t>
  </si>
  <si>
    <t>as at 30 June 2016</t>
  </si>
  <si>
    <t>Calculating the Higher Cap</t>
  </si>
  <si>
    <t>Total increase in rates and charges per assmentment applied for</t>
  </si>
  <si>
    <t>Revenue (exculding rates and charges)</t>
  </si>
  <si>
    <t>The following coloured cells give a summary of the information to be collected through the budget baseline information template</t>
  </si>
  <si>
    <t>Calculating the higher cap</t>
  </si>
  <si>
    <t>Budget Total general rates and charges (as per the Revenue NHC sheet)</t>
  </si>
  <si>
    <t>General Rates</t>
  </si>
  <si>
    <t>Municipal Charges</t>
  </si>
  <si>
    <t>Budgeted rates and charges as at 1 July 2016</t>
  </si>
  <si>
    <t>Required increase above the average rate cap</t>
  </si>
  <si>
    <t>Rates and Charges</t>
  </si>
  <si>
    <t>Annualised general rates revenue</t>
  </si>
  <si>
    <t>Total Annualised General Rates</t>
  </si>
  <si>
    <t>ESSENTIAL SERVICES COMMISSION</t>
  </si>
  <si>
    <t>value ($)</t>
  </si>
  <si>
    <t>CHECK</t>
  </si>
  <si>
    <t>[Enter item]</t>
  </si>
  <si>
    <t>Schedule 1 - Other revenue composition</t>
  </si>
  <si>
    <t>Total 'Other revenue'</t>
  </si>
  <si>
    <t>Schedule 1 - Other expenditure composition</t>
  </si>
  <si>
    <t>Total 'Other expenditure'</t>
  </si>
  <si>
    <t>Revenue not allocated to service</t>
  </si>
  <si>
    <t>Expenditure not allocated to service</t>
  </si>
  <si>
    <t>Capital works expenditure</t>
  </si>
  <si>
    <t>Instructions</t>
  </si>
  <si>
    <t>CERTIFICATION STATEMENT</t>
  </si>
  <si>
    <t>Signed:</t>
  </si>
  <si>
    <t>Certification statement</t>
  </si>
  <si>
    <t>The model key shows what cells councils are to input into throughout the template, what cells contain formulas and where errors need to be checked.</t>
  </si>
  <si>
    <r>
      <rPr>
        <b/>
        <sz val="10"/>
        <rFont val="Verdana"/>
        <family val="2"/>
      </rPr>
      <t>ANALYSIS 
Analysis sheet</t>
    </r>
    <r>
      <rPr>
        <sz val="10"/>
        <rFont val="Verdana"/>
        <family val="2"/>
      </rPr>
      <t xml:space="preserve">
- This sheet compares the inputs from the two scenarios to highlight the key differences in financials / assets by service.                   
- Councils are not required to input any information into this sheet.   
- It aims to provide the Commission with a broad overview and assist in assessing applications for a higher cap.
</t>
    </r>
  </si>
  <si>
    <r>
      <rPr>
        <b/>
        <sz val="10"/>
        <rFont val="Verdana"/>
        <family val="2"/>
      </rPr>
      <t xml:space="preserve">
CERTIFICATION STATEMENT</t>
    </r>
    <r>
      <rPr>
        <sz val="10"/>
        <rFont val="Verdana"/>
        <family val="2"/>
      </rPr>
      <t xml:space="preserve">
- When returning the completed template, please attach a scanned copy of the signed certification page.
</t>
    </r>
  </si>
  <si>
    <t>Maximum allowable capped average rates 2016-17</t>
  </si>
  <si>
    <t>Forecast number of assessments as at 1 July 2016</t>
  </si>
  <si>
    <r>
      <rPr>
        <b/>
        <sz val="10"/>
        <rFont val="Verdana"/>
        <family val="2"/>
      </rPr>
      <t xml:space="preserve">Revenue, Expenditure and Asset sheets (OPTIONAL) </t>
    </r>
    <r>
      <rPr>
        <sz val="10"/>
        <rFont val="Verdana"/>
        <family val="2"/>
      </rPr>
      <t xml:space="preserve">   
- Please note that these sheets for the base year are optional.    
- By completing these additional sheets, Councils provide the Commission with greater information on how services, financials and assets have changed from the base to the budget year.    
- However, the Commission understands that council's may not have the required processes in place to capture data at the requested level and therefore these sheets will remain optional.   
 - If councils do have the available data, they are encouraged to complete all optional sheets as it will support the application for a higher cap. 
- For the 'Revenue- Base - Optional' sheet, follow the instructions below for budget year (2016-17) revenue sheets using 2015-16 forecast actuals. 
- For the 'Expenditure - Base - Optional' sheet, follow the instructions below for budget year (2016-17) expenditure sheets using  2015-16 forecast actuals.
- For the 'Assets  - Base - Optional' sheet, follow the instructions below for budget year (2016-17) assets sheets using 2015-16 forecast actuals.
</t>
    </r>
  </si>
  <si>
    <r>
      <rPr>
        <b/>
        <sz val="10"/>
        <rFont val="Verdana"/>
        <family val="2"/>
      </rPr>
      <t xml:space="preserve">BUDGET SCENARIOS - OUTPUTS
</t>
    </r>
    <r>
      <rPr>
        <sz val="10"/>
        <rFont val="Verdana"/>
        <family val="2"/>
      </rPr>
      <t xml:space="preserve">
</t>
    </r>
    <r>
      <rPr>
        <b/>
        <sz val="10"/>
        <rFont val="Verdana"/>
        <family val="2"/>
      </rPr>
      <t xml:space="preserve">Outputs sheets     </t>
    </r>
    <r>
      <rPr>
        <sz val="10"/>
        <rFont val="Verdana"/>
        <family val="2"/>
      </rPr>
      <t xml:space="preserve">                                        
- The purpose of these sheets is to collect output information for services. They are to show how councils measure their performance in each service listed. Councils have been given up to 10 possible outputs to report on for each service.  
- For both with higher cap and without higher cap scenarios (sheets 'Outputs NHC' and 'Outputs WHC') councils are to input the forecast outputs for services.
- Councils are encouraged to include as many relevant outputs as they deem necessary to measure the service.                        
- Councils may use the outputs reported on in the LGPRF and other outputs they measure for their internal purposes.
- Councils are encouraged to maintain consistent output measures for the purposes of the baseline information over time. Any changes in output measures submitted in the baseline information in the future will need to be explained to the Commission.        
- Populate column G with output measure for each service e.g. 'number of general waste bins collected'.                           
- Populate column H with the value associated with the output measure e.g. '400,000' bins collected.                           
</t>
    </r>
  </si>
  <si>
    <r>
      <rPr>
        <b/>
        <sz val="10"/>
        <rFont val="Verdana"/>
        <family val="2"/>
      </rPr>
      <t>No Higher Cap Scenario</t>
    </r>
    <r>
      <rPr>
        <sz val="10"/>
        <rFont val="Verdana"/>
        <family val="2"/>
      </rPr>
      <t xml:space="preserve">
- Budgeted total rates and charges should automatically appear in cell F109, based on the rates and charges revenue reported through the no higher cap scenario (in the Revenue NHC tab).
- Input the individual rates and charges council intends to budget for (out of the total rates and charges in F109), through cells F110 to F117. Note these are the rates and charges as defined for note 3 of the annual report.
- Input the forecast number of rateable properties as at 1 July 2016 in cell F119. Note, the Commission acknowledges that this figure will likely be the same figure councils use for the number of rateable properties as at 30 June 2016.
- The forecast capped average rates as at 1 July 2016-17 should automatically calculate in cell  F121.
- The forecast maximum capped average rates for the 2016-17 should automatically calculate in cell F122.
- The budgeted general rates and municipal charges, the base average rate and capped average rate in this 'No Higher Cap Scenario' section should align with the figures council use in its adopted budget for 2016-17, if they are </t>
    </r>
    <r>
      <rPr>
        <b/>
        <sz val="10"/>
        <rFont val="Verdana"/>
        <family val="2"/>
      </rPr>
      <t xml:space="preserve">not approved </t>
    </r>
    <r>
      <rPr>
        <sz val="10"/>
        <rFont val="Verdana"/>
        <family val="2"/>
      </rPr>
      <t xml:space="preserve">for a higher cap.
</t>
    </r>
  </si>
  <si>
    <r>
      <rPr>
        <b/>
        <sz val="10"/>
        <rFont val="Verdana"/>
        <family val="2"/>
      </rPr>
      <t>With Higher Cap Scenario</t>
    </r>
    <r>
      <rPr>
        <sz val="10"/>
        <rFont val="Verdana"/>
        <family val="2"/>
      </rPr>
      <t xml:space="preserve">
- Budgeted total rates and charges should automatically appear in cell F127, based on the rates and charges revenue reported through the with higher cap scenario (in the Revenue WHC tab).
- Input the individual rates and charges Council intends to budget for (out of the total rates and charges in F127), through cells F128 to F135. Note these are the rates and charges as defined for note 3 of the annual report.
- Input the number of forecast rateable properties as at 1 July 2016 in cell F137. Note, the Commission acknowledges that this figure will likely be the same figure councils use  for the number of rateable properties as at 30 June 2016.
- The forecast  capped average rate as at 1 July 2016-17 should automatically calculate in cell F139.
- The forecast maximum capped average rates for the 2016-17 should automatically calculate in cell F140.
- The total percentage increase in rates and charges per assessment that the council is applying for will be automatically calculated in cell F142.
- The required increase in the council's capped average rates above the rate cap will be automatically calculated in cell F143.
- The budgeted general rates and municipal charges, the base average rate and capped average rates in this 'With Higher Cap Scenario' section should align with the figures council use in its adopted budget for 2016-17, if they are </t>
    </r>
    <r>
      <rPr>
        <b/>
        <sz val="10"/>
        <rFont val="Verdana"/>
        <family val="2"/>
      </rPr>
      <t>approved</t>
    </r>
    <r>
      <rPr>
        <sz val="10"/>
        <rFont val="Verdana"/>
        <family val="2"/>
      </rPr>
      <t xml:space="preserve"> for a higher cap</t>
    </r>
  </si>
  <si>
    <r>
      <rPr>
        <b/>
        <sz val="10"/>
        <rFont val="Verdana"/>
        <family val="2"/>
      </rPr>
      <t>BUDGET SCENARIOS - ASSETS AND CAPITAL WORKS  </t>
    </r>
    <r>
      <rPr>
        <sz val="10"/>
        <rFont val="Verdana"/>
        <family val="2"/>
      </rPr>
      <t xml:space="preserve"> 
</t>
    </r>
    <r>
      <rPr>
        <b/>
        <sz val="10"/>
        <rFont val="Verdana"/>
        <family val="2"/>
      </rPr>
      <t xml:space="preserve">Assets and Capital Works sheets   </t>
    </r>
    <r>
      <rPr>
        <sz val="10"/>
        <rFont val="Verdana"/>
        <family val="2"/>
      </rPr>
      <t xml:space="preserve">
- Insert the 10 major capital projects the council undertook (these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councils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the percentages of the capital works apportioned amongst the three asset categories should add up to 100%.
- Input new asset expenditure of the capital works in columns N.     
- Input asset renewal expenditure of the capital works in columns O.  
- Input asset expansion expenditure of the capital works in columns P.
- Input asset upgrade expenditure of the capital works in columns Q.  
- List the funding and financing sources and the value of each source that provided for the capital works in columns S and T.  
- Allocate council's total assets by the asset subcategory from H70 to H92.
- Insert the percentage of assets in each asset subcategory that are past their renewal intervention level in I70 to I92.
           - We understand that councils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and Q70 to N92 and Q92. 
- Allocate the depreciation in the reporting year for each asset subcategory from S70 to S92. 
                       </t>
    </r>
  </si>
  <si>
    <r>
      <rPr>
        <b/>
        <sz val="10"/>
        <rFont val="Verdana"/>
        <family val="2"/>
      </rPr>
      <t>Base scenario</t>
    </r>
    <r>
      <rPr>
        <sz val="10"/>
        <rFont val="Verdana"/>
        <family val="2"/>
      </rPr>
      <t xml:space="preserve">
- Input the total value of land by assessment types as at 1 July 2015 from D27 to E41. 
- Input forecast total value of land by rateable assessment as at 30 June 2016 from E44 to E58.
- Input the rates in the dollar for each rateable assessment type which were set in the 2015-16 adopted budget i cells E61 to E75.
- Annualised supplementary general rates in cells E83 to E98 should automatically update. However, some supplementary revenue may need to be calculated manually by the council and these can be input directly into E83 to E98 where relevant(for example rating agreements or those general rates revenue with no applicable rate in the dollar).
- Input the 2015-16 municipal charge in cell E77. 
- Input the number of rateable properties in the municipality at 1 July 2015 in cell E79, and the forecast number of rateable properties in the municipality for 30 June 2016 cell E80. Annualised supplementary municipal charges revenue should automatically calculate in E100.
- The base average rate for the council should automatically calculate in cell E103.
</t>
    </r>
  </si>
  <si>
    <t>Base Summary 2015-16</t>
  </si>
  <si>
    <t>Expenditure - WHC</t>
  </si>
  <si>
    <t>Instructions sheet (print friendly)</t>
  </si>
  <si>
    <r>
      <rPr>
        <b/>
        <sz val="10"/>
        <rFont val="Verdana"/>
        <family val="2"/>
      </rPr>
      <t>BASE YEAR (2015-16) INFORMATION</t>
    </r>
    <r>
      <rPr>
        <sz val="10"/>
        <rFont val="Verdana"/>
        <family val="2"/>
      </rPr>
      <t xml:space="preserve">
- The base year sheets collect information on council services, revenue, expenditure and assets on 2015-16 forecast actuals.
- Councils have been presented with two options in preparing this base year (2015-16 year) information.
        -  summary information can be provided in the Base Summary 2015-16 sheet
        -  the comprehensive set of information can be provided through the 'Revenue -
           Base - OPTIONAL' sheet, 'Expenditure - Base - OPTIONAL' sheet and 'Assets - Base 
           - OPTIONAL' sheet.
- The base summary 2015-16 is offered to councils who may not have the time or capacity to complete the full information sets. Councils are encouraged to provide as much information as possible, as this will give the Commission a greater information base to assess applications for a higher cap.
</t>
    </r>
    <r>
      <rPr>
        <b/>
        <sz val="10"/>
        <rFont val="Verdana"/>
        <family val="2"/>
      </rPr>
      <t xml:space="preserve">
Base Summary 2015-16 Sheet </t>
    </r>
    <r>
      <rPr>
        <sz val="10"/>
        <rFont val="Verdana"/>
        <family val="2"/>
      </rPr>
      <t>    
- This sheet is designed to give the Commission a snapshot of councils' services, and its 2015-16 forecast actual revenue, expenditure (by service) and assets. 
- Councils are to report information through the baseline information template primarily by services.
- List council's services in cells E11 to E150.
- The Commission encourages councils to report on the services they have identified and reported on as part of their 2015-16 budget (</t>
    </r>
    <r>
      <rPr>
        <i/>
        <sz val="10"/>
        <rFont val="Verdana"/>
        <family val="2"/>
      </rPr>
      <t>Local Government Act 1989</t>
    </r>
    <r>
      <rPr>
        <sz val="10"/>
        <rFont val="Verdana"/>
        <family val="2"/>
      </rPr>
      <t xml:space="preserve">, section 127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maintained, home and community care etc.   
- Internal services relate to councils' internal functions e.g. payroll, human resource management, information technology services etc.  
 - Mixed services relate to those that may have a combination of both internal and external services.   
 - Provide a brief description of the service in column G.   
 - In column H, provide the total revenue excluding rates and charges received from each service. (This page aims to show a council's revenues and expenditures by service, before rates and charges are used to balance shortfalls).
- Total forecast actual rates and charges are to be input into cell J152.
- Where councils can not allocate all revenue by service, input the remaining revenue into 'other' H151. Councils should endeavour to allocate all revenues by service where possible.
- In column I, provide the total expenditure allocated for each service.  
- Where councils can not allocate all expenditure by service, input the remaining expenditure into 'other' I151. Councils should endeavour to allocate all expenditure by service where possible.                                                                                                                          - Councils are to input forecast actual capital works information in to the cells N11 to N14.
</t>
    </r>
  </si>
  <si>
    <r>
      <rPr>
        <b/>
        <sz val="10"/>
        <rFont val="Verdana"/>
        <family val="2"/>
      </rPr>
      <t xml:space="preserve">BUDGET YEAR (2016-17) SCENARIOS </t>
    </r>
    <r>
      <rPr>
        <sz val="10"/>
        <rFont val="Verdana"/>
        <family val="2"/>
      </rPr>
      <t xml:space="preserve">
</t>
    </r>
    <r>
      <rPr>
        <b/>
        <sz val="10"/>
        <rFont val="Verdana"/>
        <family val="2"/>
      </rPr>
      <t xml:space="preserve">
Services sheets    </t>
    </r>
    <r>
      <rPr>
        <sz val="10"/>
        <rFont val="Verdana"/>
        <family val="2"/>
      </rPr>
      <t xml:space="preserve">
- List council services in cells E10 to E149.
- The Commission encourages councils to report on the services they have identified and reported on as part of their 2015-16 budget (</t>
    </r>
    <r>
      <rPr>
        <i/>
        <sz val="10"/>
        <rFont val="Verdana"/>
        <family val="2"/>
      </rPr>
      <t>Local Government Act 1989</t>
    </r>
    <r>
      <rPr>
        <sz val="10"/>
        <rFont val="Verdana"/>
        <family val="2"/>
      </rPr>
      <t xml:space="preserve">, section 127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
</t>
    </r>
  </si>
  <si>
    <r>
      <rPr>
        <b/>
        <sz val="10"/>
        <rFont val="Verdana"/>
        <family val="2"/>
      </rPr>
      <t>BASE YEAR (2015-16) INFORMATION</t>
    </r>
    <r>
      <rPr>
        <sz val="10"/>
        <rFont val="Verdana"/>
        <family val="2"/>
      </rPr>
      <t xml:space="preserve">
- The base year sheets collect information on council services, revenue, expenditure and assets on 2015-16 forecast actuals.
- Councils have been presented with two options in preparing this base year (2015-16 year) information.
        -  summary information can be provided in the Base Summary 2015-16 sheet
        -  the comprehensive set of information can be provided through the 'Revenue -
           Base - OPTIONAL' sheet, 'Expenditure - Base - OPTIONAL' sheet and 'Assets - Base 
           - OPTIONAL' sheet.
- The base summary 2015-16 is offered to councils who may not have the time or capacity to complete the full information sets. Councils are encouraged to provide as much information as possible, as this will give the Commission a greater information base to assess applications for a higher cap.
</t>
    </r>
    <r>
      <rPr>
        <b/>
        <sz val="10"/>
        <rFont val="Verdana"/>
        <family val="2"/>
      </rPr>
      <t xml:space="preserve">
Base Summary 2015-16 Sheet </t>
    </r>
    <r>
      <rPr>
        <sz val="10"/>
        <rFont val="Verdana"/>
        <family val="2"/>
      </rPr>
      <t>    
- This sheet is designed to give the Commission a snapshot of councils' services, and its 2015-16 forecast actual revenue, expenditure (by service) and assets. 
- Councils are to report information through the baseline information template primarily by services.
- List council's services in cells E11 to E150.
- The Commission encourages councils to report on the services they have identified and reported on as part of their 2015-16 budget (</t>
    </r>
    <r>
      <rPr>
        <i/>
        <sz val="10"/>
        <rFont val="Verdana"/>
        <family val="2"/>
      </rPr>
      <t>Local Government Act 1989, section 127</t>
    </r>
    <r>
      <rPr>
        <sz val="10"/>
        <rFont val="Verdana"/>
        <family val="2"/>
      </rPr>
      <t xml:space="preserve">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maintained, home and community care etc.   
- Internal services relate to councils' internal functions e.g. payroll, human resource management, information technology services etc.  
 - Mixed services relate to those that may have a combination of both internal and external services.   
 - Provide a brief description of the service in column G.   
 - In column H, provide the total revenue excluding rates and charges received from each service. (This page aims to show a council's revenues and expenditures by service, before rates and charges are used to balance shortfalls).
- Total forecast actual rates and charges are to be input into cell J152.
- Where councils can not allocate all revenue by service, input the remaining revenue into 'other' H151. Councils should endeavour to allocate all revenues by service where possible.
- In column I, provide the total expenditure allocated for each service.  
- Where councils can not allocate all expenditure by service, input the remaining expenditure into 'other' I151. Councils should endeavour to allocate all expenditure by service where possible.                                                                                                                          - Councils are to input forecast actual capital works information in to the cells N11 to N14.
</t>
    </r>
  </si>
  <si>
    <r>
      <rPr>
        <b/>
        <sz val="10"/>
        <rFont val="Verdana"/>
        <family val="2"/>
      </rPr>
      <t xml:space="preserve">BUDGET SCENARIOS - FINANCIALS   </t>
    </r>
    <r>
      <rPr>
        <sz val="10"/>
        <rFont val="Verdana"/>
        <family val="2"/>
      </rPr>
      <t xml:space="preserve">
</t>
    </r>
    <r>
      <rPr>
        <b/>
        <sz val="10"/>
        <rFont val="Verdana"/>
        <family val="2"/>
      </rPr>
      <t xml:space="preserve">
Revenue sheets   </t>
    </r>
    <r>
      <rPr>
        <sz val="10"/>
        <rFont val="Verdana"/>
        <family val="2"/>
      </rPr>
      <t xml:space="preserve">                                          
- For both 'Revenue NHC' and 'Revenue WHC', councils are to report the budget revenues by service for each scenario.
- Services will be carried over from those listed on the services sheet.
- For each service, populate the revenue columns: H to Q. 
- All revenue categories are to be reported on as per the annual report comprehensive income statement except for grants. 
- Other income in column Q captures the smaller revenue items to be reported on in the annual report including:   
              - Net gain/(loss) on disposal of property, infrastructure, plant and  
                equipment  
              - Fair value adjustments for investment property  
              - Share of net profits/(losses) of associates and joint ventures, and   
              - Other income.                                            
- Grants are to be reported on per Federal/State government recurrent/non recurrent categorisation (the same as the Victoria Grants Commission data request).                
-  Total rates and charges is to be placed in cell R153.  
- Where councils can not allocate all revenue by service, input the remaining revenue in the 'other' row through H152 to Q152. These unallocated revenues will have to be described in more detail through schedule 1. Name the revenue item(s) that can't be allocated by service from E161 to E173 and the value of the revenue item(s) from F161 to F173. Ensure that the F178 shows 'OK', which will show any difference between the other revenues reported in F174 and the other revenue in S152. 
- Councils should endeavour to allocate all revenues by service where possible
</t>
    </r>
    <r>
      <rPr>
        <b/>
        <sz val="10"/>
        <rFont val="Verdana"/>
        <family val="2"/>
      </rPr>
      <t xml:space="preserve">Expenditure sheets </t>
    </r>
    <r>
      <rPr>
        <sz val="10"/>
        <rFont val="Verdana"/>
        <family val="2"/>
      </rPr>
      <t xml:space="preserve">
- For both 'Expenditure NHC' and 'Expenditure WHC', councils are to report what the budget expenditures by service for each scenario.
- Services will be carried over from those listed on the services sheet.  
- For each service, populate the expenditure columns H to K using the annual report definitions:  
               - Employee costs   
               - Materials, services  
               - Depreciation and amortisation   
               - 'Other expenses' include the other smaller expenditure items to be  
                  reported in annual reported including:   
                                 - borrowing costs  
                                 - bad and doubt fall debts, and  
                                 - other expenses.
- Where councils can not allocate all expenditure by service, input the remaining expenditure in the 'other' row through H151 to K151. These unallocated expenditures will have to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R153.
- Councils should endeavour to allocate all revenues by service where possible.
</t>
    </r>
  </si>
  <si>
    <r>
      <rPr>
        <b/>
        <sz val="10"/>
        <rFont val="Verdana"/>
        <family val="2"/>
      </rPr>
      <t xml:space="preserve">BUDGET SCENARIOS - FINANCIALS   </t>
    </r>
    <r>
      <rPr>
        <sz val="10"/>
        <rFont val="Verdana"/>
        <family val="2"/>
      </rPr>
      <t xml:space="preserve">
</t>
    </r>
    <r>
      <rPr>
        <b/>
        <sz val="10"/>
        <rFont val="Verdana"/>
        <family val="2"/>
      </rPr>
      <t xml:space="preserve">
Revenue sheets   </t>
    </r>
    <r>
      <rPr>
        <sz val="10"/>
        <rFont val="Verdana"/>
        <family val="2"/>
      </rPr>
      <t xml:space="preserve">                                          
- For both 'Revenue NHC' and 'Revenue WHC', councils are to report the budget revenues by service for each scenario.
- Services will be carried over from those listed on the services sheet.
- For each service, populate the revenue columns: H to Q. 
- All revenue categories are to be reported on as per the annual report comprehensive income statement except for grants. 
- Other income in column Q captures the smaller revenue items to be reported on in the annual report including:   
              - Net gain/(loss) on disposal of property, infrastructure, plant and  
                equipment  
              - Fair value adjustments for investment property  
              - Share of net profits/(losses) of associates and joint ventures, and   
              - Other income.                                            
- Grants are to be reported on per Federal/State Government recurrent/non recurrent categorisation (the same as the Victorian Grants Commission data request).                
-  Total rates and charges is to be placed in cell R153.  
- Where councils can not allocate all revenue by service, input the remaining revenue in the 'other' row through H152 to Q152. These unallocated revenues will have to be described in more detail through schedule 1. Name the revenue item(s) that can't be allocated by service from E161 to E173 and the value of the revenue item(s) from F161 to F173. Ensure that the F178 shows 'OK', which will show any difference between the other revenues reported in F174 and the other revenue in S152. 
- Councils should endeavour to allocate all revenues by service where possible
</t>
    </r>
    <r>
      <rPr>
        <b/>
        <sz val="10"/>
        <rFont val="Verdana"/>
        <family val="2"/>
      </rPr>
      <t xml:space="preserve">Expenditure sheets </t>
    </r>
    <r>
      <rPr>
        <sz val="10"/>
        <rFont val="Verdana"/>
        <family val="2"/>
      </rPr>
      <t xml:space="preserve">
- For both 'Expenditure NHC' and 'Expenditure WHC', councils are to report what the budget expenditures by service for each scenario.
- Services will be carried over from those listed on the services sheet.  
- For each service, populate the expenditure columns H to K using the annual report definitions:  
               - Employee costs   
               - Materials, services  
               - Depreciation and amortisation   
               - 'Other expenses' include the other smaller expenditure items to be  
                  reported in annual reported including:   
                                 - borrowing costs  
                                 - bad and doubt fall debts, and  
                                 - other expenses
- Where councils can not allocate all expenditure by service, input the remaining expenditure in the 'other' row through H151 to K151. These unallocated expenditures will have to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R153.
- Councils should endeavour to allocate all revenues by service where possible.
</t>
    </r>
  </si>
  <si>
    <r>
      <rPr>
        <b/>
        <sz val="10"/>
        <rFont val="Verdana"/>
        <family val="2"/>
      </rPr>
      <t>CALCULATING THE HIGHER CAP  </t>
    </r>
    <r>
      <rPr>
        <sz val="10"/>
        <rFont val="Verdana"/>
        <family val="2"/>
      </rPr>
      <t xml:space="preserve">
</t>
    </r>
    <r>
      <rPr>
        <b/>
        <sz val="10"/>
        <rFont val="Verdana"/>
        <family val="2"/>
      </rPr>
      <t xml:space="preserve"> Calculating the Higher Cap sheet   </t>
    </r>
    <r>
      <rPr>
        <sz val="10"/>
        <rFont val="Verdana"/>
        <family val="2"/>
      </rPr>
      <t xml:space="preserve">
- This sheet aids councils to determine the percentage rate increase they require for the capped year. It will also provide the Commission with the information necessary to monitor council compliance with the higher cap, where a higher cap is approved.
- Councils should refer to chapter 2 of the Commission's Guidance for Councils 2016-17, for detailed information on how to apply the rate cap, and how to calculate the base average rate and capped average rate.
- Councils are to input the general rates and charges budgeted for in the 2015-16 adopted budget from E10 and E17. Note these are the rates and charges as defined for note 3 of the annual report.
- Input the average rate cap set by the Minister for Local Government that is applicable to the council into cell F22. Ensure the rate cap is written as a percentage e.g. if it is a 2.85 per cent rate cap, then input '2.8%' or '0.0285'.
The following sections are split into three areas: 
       1. Base year - This section is used to help calculate the base average rate.
       2. No higher cap scenario - this section calculates the capped average rate based on 
           the no higher cap scenario proposed through the NHC spreadsheets through 
           the template.
       3. With higher cap scenario - this section calculates the capped average rate based on 
           the with higher cap scenario proposed through the WHC spreadsheets through 
           the template.
- Only blue cells need to have data input into them (grey and white cells either have no information in them or have hardcoded formula that will automatically update). 
</t>
    </r>
  </si>
  <si>
    <r>
      <rPr>
        <b/>
        <sz val="10"/>
        <rFont val="Verdana"/>
        <family val="2"/>
      </rPr>
      <t>CALCULATING THE HIGHER CAP  </t>
    </r>
    <r>
      <rPr>
        <sz val="10"/>
        <rFont val="Verdana"/>
        <family val="2"/>
      </rPr>
      <t xml:space="preserve">
</t>
    </r>
    <r>
      <rPr>
        <b/>
        <sz val="10"/>
        <rFont val="Verdana"/>
        <family val="2"/>
      </rPr>
      <t xml:space="preserve"> Calculating the Higher Cap sheet   </t>
    </r>
    <r>
      <rPr>
        <sz val="10"/>
        <rFont val="Verdana"/>
        <family val="2"/>
      </rPr>
      <t xml:space="preserve">
- This sheet aids councils to determine the percentage rate increase they require for the capped year. It will also provide the Commission with the information necessary to monitor council compliance with the higher cap, where a higher cap is approved.
- Councils should refer to chapter 2 of the Commission's Guidance for Councils 2016-17, for detailed information on how to apply the rate cap, and how to calculate the base average rate and capped average rate.
- Councils are to input the general rates and charges budgeted for in the 2015-16 adopted budget from E10 and E17. Note these are the rates and charges as defined for note 3 of the annual report.
- Input the average rate cap set by the Minister for Local Governmentthat is applicable to the council into cell F22. Ensure the rate cap is written as a percentage e.g. if it is a 2.85 per cent rate cap, then input '2.8%' or '0.0285'.
The following sections are split into three areas: 
       1. Base year - This section is used to help calculate the base average rate.
       2. No higher cap scenario - this section calculates the capped average rate based on 
           the no higher cap scenario proposed through the NHC spreadsheets through 
           the template.
       3. With higher cap scenario - this section calculates the capped average rate based on 
           the with higher cap scenario proposed through the WHC spreadsheets through 
           the template.
- Only blue cells need to have data input into them (grey and white cells either have no information in them or have hardcoded formula that will automatically update). 
</t>
    </r>
  </si>
  <si>
    <t>I confirm that this is public data, and that I have no objection to the Essential Services Commission using and publishing this data for the purposes of the Fair Go Rates System.</t>
  </si>
  <si>
    <t>Annual Baseline Information  2015-16</t>
  </si>
  <si>
    <t>Contact information</t>
  </si>
  <si>
    <t>Main Council Contact Information</t>
  </si>
  <si>
    <t>Contact Name</t>
  </si>
  <si>
    <t>Title</t>
  </si>
  <si>
    <t>Phone number</t>
  </si>
  <si>
    <t>Email</t>
  </si>
  <si>
    <t>Council contact</t>
  </si>
  <si>
    <t>Council Contact</t>
  </si>
  <si>
    <r>
      <t xml:space="preserve">- Only councils seeking a higher cap should complete this template </t>
    </r>
    <r>
      <rPr>
        <sz val="10"/>
        <rFont val="Verdana"/>
        <family val="2"/>
      </rPr>
      <t xml:space="preserve">
- For information on why the Commission requires councils applying for a higher cap to complete this template, refer to the Commission's Guidance for Councils 2016-17 section 4.3.
- Before starting, ensure you have selected your council in the above blue drop down box &lt;[Select council]&gt;.
- In this Budget Baseline Information template, councils are expected to input service, revenue, expenditure and asset information for:
        - 2015-16 forecast actuals - for the base year (blue work sheet tabs),
        - 2016-17 budget figures - for the capped year based on two scenarios:
                 - with a higher cap approved (green worksheet tabs) - abbreviated to 'WHC',
                 - with no higher cap (red worksheet tabs) - abbreviated to 'NHC'.
- Councils have the option of completing the full set of information requirements for the base year, or at a minimum, a summarised set of information. The Commission encourages councils to complete the full set of information as this will give the Commission a greater base of information to assess applications for a higher cap. More information on this is provided in the instructions below.
- Councils are also required to complete the 'calculating the higher cap' tab (orange worksheet tab), which will show what higher cap percentage the Council wishes to apply for.
- Instructions have been drafted in this 'Instructions' sheet for each worksheet. A print friendly version of the instructions can be found at the end of the template.
- The certification statement, which is attached at the end of the template, is to be signed, scanned and returned with completed copies of the template.                                               - Ensure the council contact details at the end of the template are complete.
- If you have any feedback or questions on the baseline template, please email them to: </t>
    </r>
    <r>
      <rPr>
        <b/>
        <sz val="10"/>
        <rFont val="Verdana"/>
        <family val="2"/>
      </rPr>
      <t xml:space="preserve">localgovernment@esc.vic.gov.au </t>
    </r>
    <r>
      <rPr>
        <sz val="10"/>
        <rFont val="Verdana"/>
        <family val="2"/>
      </rPr>
      <t xml:space="preserve">  
Alternatively, you can contact Liam Jackson on 03 9032 1300 to discuss any questions. </t>
    </r>
  </si>
  <si>
    <r>
      <t xml:space="preserve">- Only councils seeking a higher cap should complete this template </t>
    </r>
    <r>
      <rPr>
        <sz val="10"/>
        <rFont val="Verdana"/>
        <family val="2"/>
      </rPr>
      <t xml:space="preserve">
- For information on why the Commission requires councils applying for a higher cap to complete this template, refer to the Commission's Guidance for Councils 2016-17 section 4.3.
- Before starting, ensure you have selected your council in the above blue drop down box &lt;[Select council]&gt;.
- In this Budget Baseline Information template, councils are expected to input service, revenue, expenditure and asset information for:
        - 2015-16 forecast actuals - for the base year (blue work sheet tabs),
        - 2016-17 budget figures - for the capped year based on two scenarios:
                 - with a higher cap approved (green worksheet tabs) - abbreviated to 'WHC',
                 - with no higher cap (red worksheet tabs) - abbreviated to 'NHC'.
- Councils have the option of completing the full set of information requirements for the base year, or at a minimum, a summarised set of information. The Commission encourages councils to complete the full set of information as this will give the Commission a greater base of information to assess applications for a higher cap. More information on this is provided in the instructions below.
- Councils are also required to complete the 'calculating the higher cap' tab (orange worksheet tab), which will show what higher cap percentage the Council wishes to apply for.
- Instructions have been drafted in this 'Instructions' sheet for each worksheet. A print friendly version of the instructions can be found at the end of the template.                         - Please ensure the Council contact details at the end of the template are completed.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  
Alternatively, you can contact Liam Jackson on 03 9032 1300 to discuss any questions. 
</t>
    </r>
  </si>
  <si>
    <t>Instructions (print friendly)</t>
  </si>
  <si>
    <t>I certify that I have reviewed this completed Budget Baseline Information template, and understand that it will be used by the Essential Services Commission for the Fair Go Rates System.</t>
  </si>
  <si>
    <t>I confirm that this data represents fairly the forecast financial transactions and position of our council for the period specified and that the forecasts are made on reasonable grounds.</t>
  </si>
  <si>
    <t>Ballarat Aquatic &amp; Lifestyle Centre</t>
  </si>
  <si>
    <t>Financial Services</t>
  </si>
  <si>
    <t>Occupational Health &amp; Safety</t>
  </si>
  <si>
    <t>People &amp; Culture</t>
  </si>
  <si>
    <t>Risk Management</t>
  </si>
  <si>
    <t>Financial Operations</t>
  </si>
  <si>
    <t>Fleet Management</t>
  </si>
  <si>
    <t>Information Services</t>
  </si>
  <si>
    <t>Whole of Organisation</t>
  </si>
  <si>
    <t>Mayor &amp; Councillor Support</t>
  </si>
  <si>
    <t>Policy &amp; Project Strategist</t>
  </si>
  <si>
    <t>CEO</t>
  </si>
  <si>
    <t>Governance &amp; Administration</t>
  </si>
  <si>
    <t>Major Projects</t>
  </si>
  <si>
    <t>Building</t>
  </si>
  <si>
    <t>City Services</t>
  </si>
  <si>
    <t>Property Management</t>
  </si>
  <si>
    <t>Community Amenity</t>
  </si>
  <si>
    <t>Environmental Services</t>
  </si>
  <si>
    <t>Facilities</t>
  </si>
  <si>
    <t>Growth &amp; Development</t>
  </si>
  <si>
    <t>Infrastructure Design &amp; Delivery</t>
  </si>
  <si>
    <t>Ballarat Regional Tourism</t>
  </si>
  <si>
    <t>Economic Development</t>
  </si>
  <si>
    <t>Her Majesty's Theatre</t>
  </si>
  <si>
    <t>M.A.D.E.</t>
  </si>
  <si>
    <t>Statutory Planning</t>
  </si>
  <si>
    <t>Art Gallery Ballarat</t>
  </si>
  <si>
    <t>Arts &amp; Culture</t>
  </si>
  <si>
    <t>City Strategy</t>
  </si>
  <si>
    <t>Community Events</t>
  </si>
  <si>
    <t>Family and Children Services</t>
  </si>
  <si>
    <t>Peoples &amp; Communities</t>
  </si>
  <si>
    <t>Community Care &amp; Access</t>
  </si>
  <si>
    <t>Community Development</t>
  </si>
  <si>
    <t>Learning &amp; Diversity</t>
  </si>
  <si>
    <t>Municipal Emergency Management</t>
  </si>
  <si>
    <t>Recreation</t>
  </si>
  <si>
    <t>Provision of aquatic and dry programs for the community.</t>
  </si>
  <si>
    <t>Mnagement of day to day financial operations of Council</t>
  </si>
  <si>
    <t>Strategic and operation mangement of OH&amp;S functions for Council.</t>
  </si>
  <si>
    <t>Management of Human Resources and Payroll functions.</t>
  </si>
  <si>
    <t>Provision of rsik mangement and insurance advice and strategy for Council.</t>
  </si>
  <si>
    <t>Provision of strategic advice to Council, CEO and Leadership Team of Council.</t>
  </si>
  <si>
    <t>Management of all rating functions of Council.</t>
  </si>
  <si>
    <t>Provision and management of fleet solutions to the corporation.</t>
  </si>
  <si>
    <t>Provision of Information Technology solutions to the organisation.</t>
  </si>
  <si>
    <t>Capture of corporate wide activities that cannot be directly attributed to business units</t>
  </si>
  <si>
    <t>Provision of support and operation services for the Council.</t>
  </si>
  <si>
    <t>Assist the CEO in the carryout of policy and strategic projects.</t>
  </si>
  <si>
    <t>Responsible to carryout Council decisions and manage the organisaiton</t>
  </si>
  <si>
    <t>Management of Governance functions of Council</t>
  </si>
  <si>
    <t>Delivery of Council major projects.</t>
  </si>
  <si>
    <t>Ensure a safe &amp; sustainable built environment.</t>
  </si>
  <si>
    <t>Maintain roads, parks, street cleaning &amp; waste collection service</t>
  </si>
  <si>
    <t>Maximise performance of property portfolio.</t>
  </si>
  <si>
    <t>Administer &amp; enforce parking management and local laws.</t>
  </si>
  <si>
    <t>Enhance and protect public &amp; environmental health.</t>
  </si>
  <si>
    <t>Manage &amp; maintain Councils 670+ building assets, playgrounds,BBQs</t>
  </si>
  <si>
    <t>Manage Ballarat's residential, industrial &amp; commercial growth.</t>
  </si>
  <si>
    <t>Provide engineering services, place-naming &amp; airport management.</t>
  </si>
  <si>
    <t>Ballarat's peak regional tourism marketing and development organisation</t>
  </si>
  <si>
    <t>Supporting business to capitalise on opportunities for economic growth</t>
  </si>
  <si>
    <t>Presentation of live entertainment and ticketing services</t>
  </si>
  <si>
    <t>Cultural attraction with café, retail, public &amp; education programs</t>
  </si>
  <si>
    <t>Planning and development applications and associated activities</t>
  </si>
  <si>
    <t>Exhibiting Australian Art and a vigorous program of unique exhibitions</t>
  </si>
  <si>
    <t>Supports a diverse, vibrant &amp; ever expanding creative &amp; cultural sector</t>
  </si>
  <si>
    <t>Strategic land use planning and implementation</t>
  </si>
  <si>
    <t>Delivering events which generate social and economic benefits for Ballarat</t>
  </si>
  <si>
    <t>Planning and delivering quality services to children and families.</t>
  </si>
  <si>
    <t>Provide leadership in the People and Communities Portfolio.</t>
  </si>
  <si>
    <t>Assist elderly and young with disabilities, to remain living in the community independently.</t>
  </si>
  <si>
    <t>To plan for, engage, develop and strengthen communities.</t>
  </si>
  <si>
    <t>This unit consists of Libraries, Cultural Diversity and Youth Services</t>
  </si>
  <si>
    <t>Managing Council's Planning, Preparedness Response &amp; Recovery for emergencies</t>
  </si>
  <si>
    <t xml:space="preserve">
Sport and Recreation planning, ground management and infrastructure delivery
</t>
  </si>
  <si>
    <t>Eureka Stadium Upgrade</t>
  </si>
  <si>
    <t>Wendouree Sports &amp; Events Centre</t>
  </si>
  <si>
    <t>Subdividers Contribution</t>
  </si>
  <si>
    <t>Major Infrastructure Renewal</t>
  </si>
  <si>
    <t>Civic Hall Redevelopment Project</t>
  </si>
  <si>
    <t>Ballarat West Employment Zone</t>
  </si>
  <si>
    <t>Recreation Capital Improvement</t>
  </si>
  <si>
    <t>Lucas Community Hub</t>
  </si>
  <si>
    <t>Plant Replacement</t>
  </si>
  <si>
    <t>Upgrading of Eureka Stadium to enable AFL games and to provide aquality sporting precinct to the community</t>
  </si>
  <si>
    <t>To upgrade sporting facilities in the Wendouree district</t>
  </si>
  <si>
    <t>Provision of essential infrastructure works in new subdivisions</t>
  </si>
  <si>
    <t>Provision of renewal funding for Council infrastructures</t>
  </si>
  <si>
    <t>Redevelopment of the Civic Hall for the benefit of the community</t>
  </si>
  <si>
    <t>Development of an Employment zone in conjunction with the State Government ot probvide opportunities for future development.</t>
  </si>
  <si>
    <t>A renewal program for grass roots sporting and recreational facilities throughout the municipality.</t>
  </si>
  <si>
    <t>Provision of a community hub in the growth zone of the Muncipality.</t>
  </si>
  <si>
    <t>Replacement of essential plan to enable works to be carried out on infrastructure projects throughout the municipality.</t>
  </si>
  <si>
    <t>Ballarat City Council</t>
  </si>
  <si>
    <t>Frank Dixon</t>
  </si>
  <si>
    <t>Glenn Kallio</t>
  </si>
  <si>
    <t>Chief Financial Officer</t>
  </si>
  <si>
    <t>03 53205 511</t>
  </si>
  <si>
    <t>glennkallio@ballarat.vic.gov.au</t>
  </si>
  <si>
    <t>DCP Works</t>
  </si>
  <si>
    <t>Delivery of Developers Contribution Scheme</t>
  </si>
  <si>
    <t>Renewal of Councils facilities</t>
  </si>
  <si>
    <t>Facility Renewal</t>
  </si>
  <si>
    <t>Landill Upgrade</t>
  </si>
  <si>
    <t>Council owns and operates its own Landfill, essential expenditure for creation of new cells</t>
  </si>
  <si>
    <t>Residential Improved</t>
  </si>
  <si>
    <t>Residential Vacant</t>
  </si>
  <si>
    <t>Commercial Improved</t>
  </si>
  <si>
    <t>Commercial Vacant</t>
  </si>
  <si>
    <t>Industrial Improved</t>
  </si>
  <si>
    <t>Industrial Vacant</t>
  </si>
  <si>
    <t>Farm</t>
  </si>
  <si>
    <t>Recreational 1</t>
  </si>
  <si>
    <t>Recreational 2</t>
  </si>
  <si>
    <t>Rural Residential</t>
  </si>
  <si>
    <t>Councillor Pension Rebate</t>
  </si>
  <si>
    <t>Business Incentive Rebate</t>
  </si>
  <si>
    <t>Council Recreatinal 1 Rebate</t>
  </si>
  <si>
    <t>Abandonments</t>
  </si>
  <si>
    <t>Councillor Pensioner Rebate</t>
  </si>
  <si>
    <t>Interest on Rate and Charges</t>
  </si>
  <si>
    <t>Rates in Lieu</t>
  </si>
  <si>
    <t>Separate Rates</t>
  </si>
  <si>
    <t>Environmental Levy</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</si>
</sst>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_-;\-* #,##0_-;_-* &quot;-&quot;_-;_-@_-"/>
    <numFmt numFmtId="44" formatCode="_-&quot;$&quot;* #,##0.00_-;\-&quot;$&quot;* #,##0.00_-;_-&quot;$&quot;* &quot;-&quot;??_-;_-@_-"/>
    <numFmt numFmtId="43" formatCode="_-* #,##0.00_-;\-* #,##0.00_-;_-* &quot;-&quot;??_-;_-@_-"/>
    <numFmt numFmtId="164" formatCode="_(* #,##0_);_(* \(#,##0\);_(* &quot;-&quot;_);_(@_)"/>
    <numFmt numFmtId="165" formatCode="0.000000"/>
    <numFmt numFmtId="166" formatCode="_(#,##0.00_);\(#,##0.00\);_(&quot;-&quot;_)"/>
    <numFmt numFmtId="167" formatCode="_(#,##0.0_);\(#,##0.0\);_(&quot;-&quot;_)"/>
    <numFmt numFmtId="168" formatCode="_(&quot;$&quot;#,##0.0_);\(&quot;$&quot;#,##0.0\);_(&quot;-&quot;_)"/>
    <numFmt numFmtId="169" formatCode="_(#,##0.0\x_);\(#,##0.0\x\);_(&quot;-&quot;_)"/>
    <numFmt numFmtId="170" formatCode="_(#,##0.0%_);\(#,##0.0%\);_(&quot;-&quot;_)"/>
    <numFmt numFmtId="171" formatCode="_(###0_);\(###0\);_(###0_)"/>
    <numFmt numFmtId="172" formatCode="_)d\-mmm\-yy_)"/>
    <numFmt numFmtId="173" formatCode="_(#,##0_);\(#,##0\);_(&quot;-&quot;_)"/>
    <numFmt numFmtId="174" formatCode="mmmm\-yy"/>
    <numFmt numFmtId="175" formatCode="_-* #,##0_-;\-* #,##0_-;_-* &quot;-&quot;??_-;_-@_-"/>
    <numFmt numFmtId="176" formatCode="0.0"/>
    <numFmt numFmtId="177" formatCode="_-&quot;$&quot;* #,##0_-;\-&quot;$&quot;* #,##0_-;_-&quot;$&quot;* &quot;-&quot;??_-;_-@_-"/>
    <numFmt numFmtId="178" formatCode="0.0%"/>
    <numFmt numFmtId="179" formatCode="_-* #,##0.0000_-;\-* #,##0.0000_-;_-* &quot;-&quot;??_-;_-@_-"/>
    <numFmt numFmtId="180" formatCode="_-* #,##0.0000_-;\-* #,##0.0000_-;_-* &quot;-&quot;????_-;_-@_-"/>
    <numFmt numFmtId="181" formatCode="_(&quot;$&quot;* #,##0_);_(&quot;$&quot;* \(#,##0\);_(&quot;$&quot;* &quot;-&quot;??_);_(@_)"/>
    <numFmt numFmtId="182" formatCode="[$$-C09]#,##0.00;[Red]&quot;-&quot;[$$-C09]#,##0.00"/>
  </numFmts>
  <fonts count="83" x14ac:knownFonts="1">
    <font>
      <sz val="8"/>
      <name val="Arial"/>
      <family val="2"/>
    </font>
    <font>
      <sz val="11"/>
      <color theme="1"/>
      <name val="Calibri"/>
      <family val="2"/>
      <scheme val="minor"/>
    </font>
    <font>
      <b/>
      <sz val="11"/>
      <color theme="3"/>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u/>
      <sz val="10"/>
      <color indexed="56"/>
      <name val="Verdana"/>
      <family val="2"/>
    </font>
    <font>
      <sz val="10"/>
      <color theme="4" tint="-0.249977111117893"/>
      <name val="Verdana"/>
      <family val="2"/>
    </font>
    <font>
      <b/>
      <sz val="10"/>
      <name val="Verdana"/>
      <family val="2"/>
    </font>
    <font>
      <sz val="10"/>
      <color indexed="60"/>
      <name val="Verdana"/>
      <family val="2"/>
    </font>
    <font>
      <sz val="10"/>
      <color rgb="FFFF0000"/>
      <name val="Verdana"/>
      <family val="2"/>
    </font>
    <font>
      <b/>
      <sz val="10"/>
      <color indexed="10"/>
      <name val="Verdana"/>
      <family val="2"/>
    </font>
    <font>
      <sz val="10"/>
      <color indexed="10"/>
      <name val="Verdana"/>
      <family val="2"/>
    </font>
    <font>
      <sz val="12"/>
      <color indexed="9"/>
      <name val="Verdana"/>
      <family val="2"/>
    </font>
    <font>
      <sz val="12"/>
      <name val="Verdana"/>
      <family val="2"/>
    </font>
    <font>
      <sz val="12"/>
      <color theme="4" tint="-0.249977111117893"/>
      <name val="Verdana"/>
      <family val="2"/>
    </font>
    <font>
      <sz val="14"/>
      <name val="Verdana"/>
      <family val="2"/>
    </font>
    <font>
      <sz val="11"/>
      <color rgb="FF006100"/>
      <name val="Calibri"/>
      <family val="2"/>
      <scheme val="minor"/>
    </font>
    <font>
      <sz val="10"/>
      <color rgb="FF006100"/>
      <name val="Verdana"/>
      <family val="2"/>
    </font>
    <font>
      <b/>
      <sz val="14"/>
      <color theme="5"/>
      <name val="Verdana"/>
      <family val="2"/>
    </font>
    <font>
      <b/>
      <sz val="14"/>
      <color rgb="FF00B050"/>
      <name val="Verdana"/>
      <family val="2"/>
    </font>
    <font>
      <b/>
      <sz val="12"/>
      <color theme="4" tint="-0.249977111117893"/>
      <name val="Verdana"/>
      <family val="2"/>
    </font>
    <font>
      <sz val="10"/>
      <color theme="3"/>
      <name val="Verdana"/>
      <family val="2"/>
    </font>
    <font>
      <sz val="11"/>
      <color indexed="9"/>
      <name val="Verdana"/>
      <family val="2"/>
    </font>
    <font>
      <sz val="11"/>
      <name val="Verdana"/>
      <family val="2"/>
    </font>
    <font>
      <sz val="11"/>
      <name val="Arial"/>
      <family val="2"/>
    </font>
    <font>
      <sz val="10"/>
      <color theme="0"/>
      <name val="Verdana"/>
      <family val="2"/>
    </font>
    <font>
      <u/>
      <sz val="8"/>
      <color theme="10"/>
      <name val="Arial"/>
      <family val="2"/>
    </font>
    <font>
      <u/>
      <sz val="8"/>
      <color theme="11"/>
      <name val="Arial"/>
      <family val="2"/>
    </font>
    <font>
      <sz val="11"/>
      <color theme="0" tint="-0.14999847407452621"/>
      <name val="Arial"/>
      <family val="2"/>
    </font>
    <font>
      <sz val="11"/>
      <color theme="0" tint="-0.14999847407452621"/>
      <name val="Verdana"/>
      <family val="2"/>
    </font>
    <font>
      <b/>
      <sz val="14"/>
      <color theme="3" tint="0.39997558519241921"/>
      <name val="Verdana"/>
      <family val="2"/>
    </font>
    <font>
      <sz val="11"/>
      <color theme="0"/>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5"/>
      <color indexed="8"/>
      <name val="Arial Narrow"/>
      <family val="2"/>
    </font>
    <font>
      <b/>
      <sz val="18"/>
      <name val="Verdana"/>
      <family val="2"/>
    </font>
    <font>
      <b/>
      <sz val="14"/>
      <color theme="4"/>
      <name val="Verdana"/>
      <family val="2"/>
    </font>
    <font>
      <b/>
      <sz val="12"/>
      <color rgb="FFFF0000"/>
      <name val="Verdana"/>
      <family val="2"/>
    </font>
    <font>
      <sz val="11"/>
      <color rgb="FFFF0000"/>
      <name val="Verdana"/>
      <family val="2"/>
    </font>
    <font>
      <sz val="10"/>
      <color theme="0" tint="-4.9989318521683403E-2"/>
      <name val="Verdana"/>
      <family val="2"/>
    </font>
    <font>
      <b/>
      <sz val="11"/>
      <name val="Verdana"/>
      <family val="2"/>
    </font>
    <font>
      <b/>
      <sz val="14"/>
      <name val="Verdana"/>
      <family val="2"/>
    </font>
    <font>
      <sz val="10"/>
      <color theme="1"/>
      <name val="Verdana"/>
      <family val="2"/>
    </font>
    <font>
      <sz val="11"/>
      <color rgb="FF9C0006"/>
      <name val="Calibri"/>
      <family val="2"/>
      <scheme val="minor"/>
    </font>
    <font>
      <sz val="11"/>
      <color rgb="FF9C0006"/>
      <name val="Verdana"/>
      <family val="2"/>
    </font>
    <font>
      <sz val="8"/>
      <name val="Calibri"/>
      <family val="2"/>
      <scheme val="minor"/>
    </font>
    <font>
      <sz val="24"/>
      <color theme="1"/>
      <name val="Calibri"/>
      <family val="2"/>
      <scheme val="minor"/>
    </font>
    <font>
      <sz val="11"/>
      <name val="Calibri"/>
      <family val="2"/>
      <scheme val="minor"/>
    </font>
    <font>
      <sz val="9"/>
      <name val="Calibri"/>
      <family val="2"/>
      <scheme val="minor"/>
    </font>
    <font>
      <i/>
      <sz val="10"/>
      <name val="Verdana"/>
      <family val="2"/>
    </font>
    <font>
      <sz val="9"/>
      <color indexed="8"/>
      <name val="Arial"/>
      <family val="2"/>
    </font>
  </fonts>
  <fills count="42">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D9E0F3"/>
        <bgColor indexed="64"/>
      </patternFill>
    </fill>
    <fill>
      <patternFill patternType="mediumGray">
        <fgColor indexed="19"/>
        <bgColor indexed="26"/>
      </patternFill>
    </fill>
    <fill>
      <patternFill patternType="gray0625"/>
    </fill>
    <fill>
      <patternFill patternType="lightGray"/>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7CE"/>
      </patternFill>
    </fill>
  </fills>
  <borders count="168">
    <border>
      <left/>
      <right/>
      <top/>
      <bottom/>
      <diagonal/>
    </border>
    <border>
      <left/>
      <right/>
      <top/>
      <bottom style="medium">
        <color theme="4"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auto="1"/>
      </top>
      <bottom/>
      <diagonal/>
    </border>
    <border>
      <left/>
      <right style="thin">
        <color theme="0" tint="-0.24994659260841701"/>
      </right>
      <top style="thin">
        <color auto="1"/>
      </top>
      <bottom/>
      <diagonal/>
    </border>
    <border>
      <left style="thin">
        <color theme="0" tint="-0.34998626667073579"/>
      </left>
      <right/>
      <top/>
      <bottom/>
      <diagonal/>
    </border>
    <border>
      <left/>
      <right style="thin">
        <color theme="0" tint="-0.24994659260841701"/>
      </right>
      <top/>
      <bottom/>
      <diagonal/>
    </border>
    <border>
      <left style="thin">
        <color auto="1"/>
      </left>
      <right/>
      <top style="thin">
        <color auto="1"/>
      </top>
      <bottom style="thin">
        <color theme="0" tint="-0.34998626667073579"/>
      </bottom>
      <diagonal/>
    </border>
    <border>
      <left/>
      <right style="thin">
        <color theme="0" tint="-0.24994659260841701"/>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auto="1"/>
      </left>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auto="1"/>
      </bottom>
      <diagonal/>
    </border>
    <border>
      <left/>
      <right style="thin">
        <color auto="1"/>
      </right>
      <top style="thin">
        <color theme="0" tint="-0.34998626667073579"/>
      </top>
      <bottom style="double">
        <color auto="1"/>
      </bottom>
      <diagonal/>
    </border>
    <border>
      <left style="thin">
        <color auto="1"/>
      </left>
      <right style="thin">
        <color auto="1"/>
      </right>
      <top style="thin">
        <color theme="0" tint="-0.34998626667073579"/>
      </top>
      <bottom style="double">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24994659260841701"/>
      </right>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auto="1"/>
      </left>
      <right style="thin">
        <color theme="0" tint="-0.34998626667073579"/>
      </right>
      <top/>
      <bottom/>
      <diagonal/>
    </border>
    <border>
      <left style="thin">
        <color auto="1"/>
      </left>
      <right style="thin">
        <color theme="0" tint="-0.34998626667073579"/>
      </right>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34998626667073579"/>
      </right>
      <top style="thin">
        <color auto="1"/>
      </top>
      <bottom/>
      <diagonal/>
    </border>
    <border>
      <left style="thin">
        <color theme="0" tint="-0.24994659260841701"/>
      </left>
      <right style="thin">
        <color theme="0" tint="-0.24994659260841701"/>
      </right>
      <top style="thin">
        <color auto="1"/>
      </top>
      <bottom style="thin">
        <color theme="0" tint="-0.34998626667073579"/>
      </bottom>
      <diagonal/>
    </border>
    <border>
      <left style="thin">
        <color theme="0" tint="-0.24994659260841701"/>
      </left>
      <right style="thin">
        <color auto="1"/>
      </right>
      <top style="thin">
        <color auto="1"/>
      </top>
      <bottom style="thin">
        <color theme="0" tint="-0.34998626667073579"/>
      </bottom>
      <diagonal/>
    </border>
    <border>
      <left style="thin">
        <color theme="0" tint="-0.24994659260841701"/>
      </left>
      <right style="thin">
        <color auto="1"/>
      </right>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theme="0" tint="-0.34998626667073579"/>
      </right>
      <top/>
      <bottom style="thin">
        <color auto="1"/>
      </bottom>
      <diagonal/>
    </border>
    <border>
      <left style="thin">
        <color theme="0" tint="-0.34998626667073579"/>
      </left>
      <right/>
      <top/>
      <bottom style="thin">
        <color auto="1"/>
      </bottom>
      <diagonal/>
    </border>
    <border>
      <left/>
      <right style="thin">
        <color theme="0" tint="-0.24994659260841701"/>
      </right>
      <top/>
      <bottom style="thin">
        <color auto="1"/>
      </bottom>
      <diagonal/>
    </border>
    <border>
      <left/>
      <right style="thin">
        <color theme="0" tint="-0.24994659260841701"/>
      </right>
      <top style="thin">
        <color theme="0" tint="-0.34998626667073579"/>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style="thin">
        <color theme="0" tint="-0.34998626667073579"/>
      </left>
      <right style="thin">
        <color auto="1"/>
      </right>
      <top style="thin">
        <color theme="0" tint="-0.34998626667073579"/>
      </top>
      <bottom style="double">
        <color auto="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auto="1"/>
      </right>
      <top style="thin">
        <color theme="0" tint="-0.34998626667073579"/>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diagonal/>
    </border>
    <border>
      <left/>
      <right/>
      <top style="thin">
        <color theme="0" tint="-0.24994659260841701"/>
      </top>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auto="1"/>
      </right>
      <top style="thin">
        <color theme="0" tint="-0.24994659260841701"/>
      </top>
      <bottom style="thin">
        <color theme="0" tint="-0.34998626667073579"/>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auto="1"/>
      </left>
      <right style="thin">
        <color auto="1"/>
      </right>
      <top style="thin">
        <color auto="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auto="1"/>
      </right>
      <top/>
      <bottom style="thin">
        <color theme="0" tint="-0.24994659260841701"/>
      </bottom>
      <diagonal/>
    </border>
    <border>
      <left style="thin">
        <color auto="1"/>
      </left>
      <right style="thin">
        <color theme="0" tint="-0.24994659260841701"/>
      </right>
      <top/>
      <bottom style="thin">
        <color auto="1"/>
      </bottom>
      <diagonal/>
    </border>
    <border>
      <left/>
      <right style="thin">
        <color auto="1"/>
      </right>
      <top style="thin">
        <color theme="0" tint="-0.34998626667073579"/>
      </top>
      <bottom/>
      <diagonal/>
    </border>
    <border>
      <left style="thin">
        <color theme="0" tint="-0.2499465926084170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theme="0" tint="-0.24994659260841701"/>
      </left>
      <right style="thin">
        <color auto="1"/>
      </right>
      <top/>
      <bottom/>
      <diagonal/>
    </border>
    <border>
      <left/>
      <right style="thin">
        <color auto="1"/>
      </right>
      <top/>
      <bottom style="thin">
        <color theme="0" tint="-0.24994659260841701"/>
      </bottom>
      <diagonal/>
    </border>
    <border>
      <left style="thin">
        <color auto="1"/>
      </left>
      <right/>
      <top/>
      <bottom style="thin">
        <color theme="0" tint="-0.24994659260841701"/>
      </bottom>
      <diagonal/>
    </border>
    <border>
      <left/>
      <right style="thin">
        <color theme="0" tint="-0.24994659260841701"/>
      </right>
      <top style="thin">
        <color auto="1"/>
      </top>
      <bottom style="thin">
        <color auto="1"/>
      </bottom>
      <diagonal/>
    </border>
    <border>
      <left style="thin">
        <color theme="0" tint="-0.24994659260841701"/>
      </left>
      <right style="thin">
        <color auto="1"/>
      </right>
      <top style="thin">
        <color theme="0"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style="thin">
        <color indexed="64"/>
      </right>
      <top style="thin">
        <color indexed="64"/>
      </top>
      <bottom style="double">
        <color indexed="64"/>
      </bottom>
      <diagonal/>
    </border>
    <border>
      <left/>
      <right style="thin">
        <color auto="1"/>
      </right>
      <top style="thin">
        <color auto="1"/>
      </top>
      <bottom style="thin">
        <color auto="1"/>
      </bottom>
      <diagonal/>
    </border>
    <border>
      <left style="medium">
        <color indexed="18"/>
      </left>
      <right style="medium">
        <color indexed="18"/>
      </right>
      <top style="medium">
        <color indexed="18"/>
      </top>
      <bottom style="medium">
        <color indexed="1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theme="0" tint="-0.24994659260841701"/>
      </left>
      <right style="thin">
        <color indexed="64"/>
      </right>
      <top style="thin">
        <color indexed="64"/>
      </top>
      <bottom/>
      <diagonal/>
    </border>
    <border>
      <left style="thin">
        <color theme="0" tint="-0.24994659260841701"/>
      </left>
      <right style="thin">
        <color theme="0" tint="-0.24994659260841701"/>
      </right>
      <top style="thin">
        <color theme="0" tint="-0.24994659260841701"/>
      </top>
      <bottom style="double">
        <color indexed="64"/>
      </bottom>
      <diagonal/>
    </border>
    <border>
      <left style="thin">
        <color theme="0" tint="-0.24994659260841701"/>
      </left>
      <right style="thin">
        <color auto="1"/>
      </right>
      <top style="thin">
        <color theme="0" tint="-0.24994659260841701"/>
      </top>
      <bottom style="double">
        <color indexed="64"/>
      </bottom>
      <diagonal/>
    </border>
    <border>
      <left style="thin">
        <color theme="0" tint="-0.24994659260841701"/>
      </left>
      <right style="thin">
        <color theme="0" tint="-0.24994659260841701"/>
      </right>
      <top style="double">
        <color indexed="64"/>
      </top>
      <bottom style="thin">
        <color indexed="64"/>
      </bottom>
      <diagonal/>
    </border>
    <border>
      <left style="thin">
        <color auto="1"/>
      </left>
      <right style="thin">
        <color theme="0" tint="-0.24994659260841701"/>
      </right>
      <top style="thin">
        <color theme="0" tint="-0.24994659260841701"/>
      </top>
      <bottom style="double">
        <color indexed="64"/>
      </bottom>
      <diagonal/>
    </border>
    <border>
      <left style="thin">
        <color indexed="64"/>
      </left>
      <right style="thin">
        <color indexed="64"/>
      </right>
      <top style="double">
        <color indexed="64"/>
      </top>
      <bottom style="thin">
        <color indexed="64"/>
      </bottom>
      <diagonal/>
    </border>
    <border>
      <left style="thin">
        <color theme="0" tint="-0.24994659260841701"/>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0" tint="-0.24994659260841701"/>
      </left>
      <right style="thin">
        <color theme="0" tint="-0.24994659260841701"/>
      </right>
      <top style="thin">
        <color auto="1"/>
      </top>
      <bottom/>
      <diagonal/>
    </border>
  </borders>
  <cellStyleXfs count="265">
    <xf numFmtId="0" fontId="0" fillId="0" borderId="0"/>
    <xf numFmtId="0" fontId="9" fillId="0" borderId="0" applyFill="0" applyBorder="0">
      <alignment vertical="center"/>
    </xf>
    <xf numFmtId="0" fontId="2" fillId="0" borderId="1" applyNumberFormat="0" applyFill="0" applyAlignment="0" applyProtection="0"/>
    <xf numFmtId="0" fontId="4" fillId="0" borderId="0" applyFill="0" applyBorder="0">
      <alignment horizontal="left" vertical="center"/>
    </xf>
    <xf numFmtId="0" fontId="5" fillId="0" borderId="0" applyFill="0" applyBorder="0">
      <alignment horizontal="left" vertical="center"/>
    </xf>
    <xf numFmtId="0" fontId="6" fillId="0" borderId="0" applyFill="0" applyBorder="0">
      <alignment horizontal="left" vertical="center"/>
      <protection locked="0"/>
    </xf>
    <xf numFmtId="0" fontId="7" fillId="0" borderId="0" applyFill="0" applyBorder="0">
      <alignment horizontal="center" vertical="center"/>
      <protection locked="0"/>
    </xf>
    <xf numFmtId="0" fontId="8" fillId="0" borderId="0" applyFill="0" applyBorder="0">
      <alignment vertical="center"/>
    </xf>
    <xf numFmtId="172" fontId="3" fillId="0" borderId="0" applyFill="0" applyBorder="0">
      <alignment horizontal="right" vertical="center"/>
    </xf>
    <xf numFmtId="172" fontId="3" fillId="0" borderId="0" applyFill="0" applyBorder="0">
      <alignment horizontal="right" vertical="center"/>
    </xf>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168" fontId="3" fillId="0" borderId="20">
      <alignment horizontal="center" vertical="center"/>
      <protection locked="0"/>
    </xf>
    <xf numFmtId="168" fontId="3" fillId="0" borderId="20">
      <alignment horizontal="center" vertical="center"/>
      <protection locked="0"/>
    </xf>
    <xf numFmtId="15" fontId="3" fillId="0" borderId="20">
      <alignment horizontal="center" vertical="center"/>
      <protection locked="0"/>
    </xf>
    <xf numFmtId="15" fontId="3" fillId="0" borderId="20">
      <alignment horizontal="center" vertical="center"/>
      <protection locked="0"/>
    </xf>
    <xf numFmtId="169" fontId="3" fillId="0" borderId="20">
      <alignment horizontal="center" vertical="center"/>
      <protection locked="0"/>
    </xf>
    <xf numFmtId="169" fontId="3" fillId="0" borderId="20">
      <alignment horizontal="center" vertical="center"/>
      <protection locked="0"/>
    </xf>
    <xf numFmtId="167" fontId="3" fillId="0" borderId="20">
      <alignment horizontal="center" vertical="center"/>
      <protection locked="0"/>
    </xf>
    <xf numFmtId="167" fontId="3" fillId="0" borderId="20">
      <alignment horizontal="center" vertical="center"/>
      <protection locked="0"/>
    </xf>
    <xf numFmtId="170" fontId="3" fillId="0" borderId="20">
      <alignment horizontal="center" vertical="center"/>
      <protection locked="0"/>
    </xf>
    <xf numFmtId="170" fontId="3" fillId="0" borderId="20">
      <alignment horizontal="center" vertical="center"/>
      <protection locked="0"/>
    </xf>
    <xf numFmtId="171" fontId="3" fillId="0" borderId="20">
      <alignment horizontal="center" vertical="center"/>
      <protection locked="0"/>
    </xf>
    <xf numFmtId="171" fontId="3" fillId="0" borderId="20">
      <alignment horizontal="center" vertical="center"/>
      <protection locked="0"/>
    </xf>
    <xf numFmtId="0" fontId="3" fillId="0" borderId="20">
      <alignment vertical="center"/>
      <protection locked="0"/>
    </xf>
    <xf numFmtId="0" fontId="3" fillId="0" borderId="20">
      <alignment vertical="center"/>
      <protection locked="0"/>
    </xf>
    <xf numFmtId="168" fontId="3" fillId="0" borderId="20">
      <alignment horizontal="right" vertical="center"/>
      <protection locked="0"/>
    </xf>
    <xf numFmtId="168" fontId="3" fillId="0" borderId="20">
      <alignment horizontal="right" vertical="center"/>
      <protection locked="0"/>
    </xf>
    <xf numFmtId="172" fontId="3" fillId="0" borderId="20">
      <alignment horizontal="right" vertical="center"/>
      <protection locked="0"/>
    </xf>
    <xf numFmtId="172" fontId="3" fillId="0" borderId="20">
      <alignment horizontal="right" vertical="center"/>
      <protection locked="0"/>
    </xf>
    <xf numFmtId="169" fontId="3" fillId="0" borderId="20">
      <alignment horizontal="right" vertical="center"/>
      <protection locked="0"/>
    </xf>
    <xf numFmtId="169" fontId="3" fillId="0" borderId="20">
      <alignment horizontal="right" vertical="center"/>
      <protection locked="0"/>
    </xf>
    <xf numFmtId="167" fontId="3" fillId="0" borderId="20">
      <alignment horizontal="right" vertical="center"/>
      <protection locked="0"/>
    </xf>
    <xf numFmtId="167" fontId="3" fillId="0" borderId="20">
      <alignment horizontal="right" vertical="center"/>
      <protection locked="0"/>
    </xf>
    <xf numFmtId="170" fontId="3" fillId="0" borderId="20">
      <alignment horizontal="right" vertical="center"/>
      <protection locked="0"/>
    </xf>
    <xf numFmtId="170" fontId="3" fillId="0" borderId="20">
      <alignment horizontal="right" vertical="center"/>
      <protection locked="0"/>
    </xf>
    <xf numFmtId="171" fontId="3" fillId="0" borderId="20">
      <alignment horizontal="right" vertical="center"/>
      <protection locked="0"/>
    </xf>
    <xf numFmtId="171" fontId="3" fillId="0" borderId="20">
      <alignment horizontal="right" vertical="center"/>
      <protection locked="0"/>
    </xf>
    <xf numFmtId="0" fontId="12" fillId="4" borderId="0" applyNumberFormat="0" applyBorder="0" applyAlignment="0" applyProtection="0"/>
    <xf numFmtId="0" fontId="13" fillId="21" borderId="21" applyNumberFormat="0" applyAlignment="0" applyProtection="0"/>
    <xf numFmtId="0" fontId="3" fillId="0" borderId="0" applyNumberFormat="0" applyFont="0" applyFill="0" applyBorder="0">
      <alignment horizontal="center" vertical="center"/>
      <protection locked="0"/>
    </xf>
    <xf numFmtId="0" fontId="3" fillId="0" borderId="0" applyNumberFormat="0" applyFont="0" applyFill="0" applyBorder="0">
      <alignment horizontal="center" vertical="center"/>
      <protection locked="0"/>
    </xf>
    <xf numFmtId="168" fontId="3" fillId="0" borderId="0" applyFill="0" applyBorder="0">
      <alignment horizontal="center" vertical="center"/>
    </xf>
    <xf numFmtId="168" fontId="3" fillId="0" borderId="0" applyFill="0" applyBorder="0">
      <alignment horizontal="center" vertical="center"/>
    </xf>
    <xf numFmtId="15" fontId="3" fillId="0" borderId="0" applyFill="0" applyBorder="0">
      <alignment horizontal="center" vertical="center"/>
    </xf>
    <xf numFmtId="15" fontId="3" fillId="0" borderId="0" applyFill="0" applyBorder="0">
      <alignment horizontal="center" vertical="center"/>
    </xf>
    <xf numFmtId="169" fontId="3" fillId="0" borderId="0" applyFill="0" applyBorder="0">
      <alignment horizontal="center" vertical="center"/>
    </xf>
    <xf numFmtId="169" fontId="3" fillId="0" borderId="0" applyFill="0" applyBorder="0">
      <alignment horizontal="center" vertical="center"/>
    </xf>
    <xf numFmtId="167" fontId="3" fillId="0" borderId="0" applyFill="0" applyBorder="0">
      <alignment horizontal="center" vertical="center"/>
    </xf>
    <xf numFmtId="167" fontId="3" fillId="0" borderId="0" applyFill="0" applyBorder="0">
      <alignment horizontal="center" vertical="center"/>
    </xf>
    <xf numFmtId="170" fontId="3" fillId="0" borderId="0" applyFill="0" applyBorder="0">
      <alignment horizontal="center" vertical="center"/>
    </xf>
    <xf numFmtId="170" fontId="3" fillId="0" borderId="0" applyFill="0" applyBorder="0">
      <alignment horizontal="center" vertical="center"/>
    </xf>
    <xf numFmtId="171" fontId="3" fillId="0" borderId="0" applyFill="0" applyBorder="0">
      <alignment horizontal="center" vertical="center"/>
    </xf>
    <xf numFmtId="171" fontId="3" fillId="0" borderId="0" applyFill="0" applyBorder="0">
      <alignment horizontal="center" vertical="center"/>
    </xf>
    <xf numFmtId="0" fontId="14" fillId="22" borderId="22"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23" applyNumberFormat="0" applyFill="0" applyAlignment="0" applyProtection="0"/>
    <xf numFmtId="0" fontId="18" fillId="0" borderId="24" applyNumberFormat="0" applyFill="0" applyAlignment="0" applyProtection="0"/>
    <xf numFmtId="0" fontId="19" fillId="0" borderId="25" applyNumberFormat="0" applyFill="0" applyAlignment="0" applyProtection="0"/>
    <xf numFmtId="0" fontId="19" fillId="0" borderId="0" applyNumberFormat="0" applyFill="0" applyBorder="0" applyAlignment="0" applyProtection="0"/>
    <xf numFmtId="0" fontId="7" fillId="0" borderId="0" applyFill="0" applyBorder="0">
      <alignment horizontal="center"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0" fillId="8" borderId="21" applyNumberFormat="0" applyAlignment="0" applyProtection="0"/>
    <xf numFmtId="0" fontId="21" fillId="0" borderId="26" applyNumberFormat="0" applyFill="0" applyAlignment="0" applyProtection="0"/>
    <xf numFmtId="0" fontId="8" fillId="0" borderId="27" applyFill="0">
      <alignment horizontal="center" vertical="center"/>
    </xf>
    <xf numFmtId="0" fontId="8" fillId="0" borderId="27" applyFill="0">
      <alignment horizontal="center" vertical="center"/>
    </xf>
    <xf numFmtId="0" fontId="3" fillId="0" borderId="27" applyFill="0">
      <alignment horizontal="center" vertical="center"/>
    </xf>
    <xf numFmtId="0" fontId="3" fillId="0" borderId="27" applyFill="0">
      <alignment horizontal="center" vertical="center"/>
    </xf>
    <xf numFmtId="173" fontId="3" fillId="0" borderId="27" applyFill="0">
      <alignment horizontal="center" vertical="center"/>
    </xf>
    <xf numFmtId="173" fontId="3" fillId="0" borderId="27" applyFill="0">
      <alignment horizontal="center" vertical="center"/>
    </xf>
    <xf numFmtId="0" fontId="5" fillId="0" borderId="0" applyFill="0" applyBorder="0">
      <alignment horizontal="left" vertical="center"/>
    </xf>
    <xf numFmtId="0" fontId="5" fillId="0" borderId="0" applyFill="0" applyBorder="0">
      <alignment horizontal="left" vertical="center"/>
    </xf>
    <xf numFmtId="0" fontId="22" fillId="23" borderId="0" applyNumberFormat="0" applyBorder="0" applyAlignment="0" applyProtection="0"/>
    <xf numFmtId="0" fontId="3" fillId="0" borderId="0"/>
    <xf numFmtId="0" fontId="3" fillId="0" borderId="0"/>
    <xf numFmtId="0" fontId="10" fillId="24" borderId="28" applyNumberFormat="0" applyFont="0" applyAlignment="0" applyProtection="0"/>
    <xf numFmtId="0" fontId="23" fillId="21" borderId="29" applyNumberFormat="0" applyAlignment="0" applyProtection="0"/>
    <xf numFmtId="9" fontId="3" fillId="0" borderId="0" applyFont="0" applyFill="0" applyBorder="0" applyAlignment="0" applyProtection="0"/>
    <xf numFmtId="0" fontId="8" fillId="0" borderId="0" applyFill="0" applyBorder="0">
      <alignment vertical="center"/>
    </xf>
    <xf numFmtId="168" fontId="3" fillId="0" borderId="0" applyFill="0" applyBorder="0">
      <alignment horizontal="right" vertical="center"/>
    </xf>
    <xf numFmtId="168" fontId="3" fillId="0" borderId="0" applyFill="0" applyBorder="0">
      <alignment horizontal="right" vertical="center"/>
    </xf>
    <xf numFmtId="172" fontId="3" fillId="0" borderId="0" applyFill="0" applyBorder="0">
      <alignment horizontal="right" vertical="center"/>
    </xf>
    <xf numFmtId="172" fontId="3" fillId="0" borderId="0" applyFill="0" applyBorder="0">
      <alignment horizontal="right" vertical="center"/>
    </xf>
    <xf numFmtId="169" fontId="3" fillId="0" borderId="0" applyFill="0" applyBorder="0">
      <alignment horizontal="right" vertical="center"/>
    </xf>
    <xf numFmtId="169" fontId="3" fillId="0" borderId="0" applyFill="0" applyBorder="0">
      <alignment horizontal="right" vertical="center"/>
    </xf>
    <xf numFmtId="167" fontId="3" fillId="0" borderId="0" applyFill="0" applyBorder="0">
      <alignment horizontal="right" vertical="center"/>
    </xf>
    <xf numFmtId="167" fontId="3" fillId="0" borderId="0" applyFill="0" applyBorder="0">
      <alignment horizontal="right" vertical="center"/>
    </xf>
    <xf numFmtId="170" fontId="3" fillId="0" borderId="0" applyFill="0" applyBorder="0">
      <alignment horizontal="right" vertical="center"/>
    </xf>
    <xf numFmtId="170" fontId="3" fillId="0" borderId="0" applyFill="0" applyBorder="0">
      <alignment horizontal="right" vertical="center"/>
    </xf>
    <xf numFmtId="171" fontId="3" fillId="0" borderId="0" applyFill="0" applyBorder="0">
      <alignment horizontal="right" vertical="center"/>
    </xf>
    <xf numFmtId="171" fontId="3" fillId="0" borderId="0" applyFill="0" applyBorder="0">
      <alignment horizontal="right" vertical="center"/>
    </xf>
    <xf numFmtId="0" fontId="24" fillId="0" borderId="0" applyFill="0" applyBorder="0">
      <alignment horizontal="left" vertical="center"/>
    </xf>
    <xf numFmtId="0" fontId="24" fillId="0" borderId="0" applyFill="0" applyBorder="0">
      <alignment horizontal="left" vertical="center"/>
    </xf>
    <xf numFmtId="0" fontId="4" fillId="0" borderId="0" applyFill="0" applyBorder="0">
      <alignment horizontal="left" vertical="center"/>
    </xf>
    <xf numFmtId="0" fontId="4" fillId="0" borderId="0" applyFill="0" applyBorder="0">
      <alignment horizontal="left" vertical="center"/>
    </xf>
    <xf numFmtId="0" fontId="25" fillId="0" borderId="0">
      <alignment vertical="top"/>
    </xf>
    <xf numFmtId="0" fontId="26" fillId="0" borderId="0" applyNumberFormat="0" applyFill="0" applyBorder="0" applyAlignment="0" applyProtection="0"/>
    <xf numFmtId="0" fontId="27" fillId="0" borderId="0" applyFill="0" applyBorder="0">
      <alignment horizontal="left" vertical="center"/>
      <protection locked="0"/>
    </xf>
    <xf numFmtId="0" fontId="27" fillId="0" borderId="0" applyFill="0" applyBorder="0">
      <alignment horizontal="left" vertical="center"/>
      <protection locked="0"/>
    </xf>
    <xf numFmtId="0" fontId="28" fillId="0" borderId="0" applyFill="0" applyBorder="0">
      <alignment horizontal="left" vertical="center"/>
      <protection locked="0"/>
    </xf>
    <xf numFmtId="0" fontId="28" fillId="0" borderId="0" applyFill="0" applyBorder="0">
      <alignment horizontal="left"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30" applyNumberFormat="0" applyFill="0" applyAlignment="0" applyProtection="0"/>
    <xf numFmtId="0" fontId="31" fillId="0" borderId="0" applyNumberFormat="0" applyFill="0" applyBorder="0" applyAlignment="0" applyProtection="0"/>
    <xf numFmtId="43" fontId="3" fillId="0" borderId="0" applyFont="0" applyFill="0" applyBorder="0" applyAlignment="0" applyProtection="0"/>
    <xf numFmtId="0" fontId="46" fillId="29"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3" fillId="21" borderId="145" applyNumberFormat="0" applyAlignment="0" applyProtection="0"/>
    <xf numFmtId="0" fontId="10" fillId="24" borderId="144" applyNumberFormat="0" applyFont="0" applyAlignment="0" applyProtection="0"/>
    <xf numFmtId="173" fontId="3" fillId="0" borderId="143" applyFill="0">
      <alignment horizontal="center" vertical="center"/>
    </xf>
    <xf numFmtId="173" fontId="3" fillId="0" borderId="143" applyFill="0">
      <alignment horizontal="center" vertical="center"/>
    </xf>
    <xf numFmtId="0" fontId="3" fillId="0" borderId="143" applyFill="0">
      <alignment horizontal="center" vertical="center"/>
    </xf>
    <xf numFmtId="0" fontId="3" fillId="0" borderId="143" applyFill="0">
      <alignment horizontal="center" vertical="center"/>
    </xf>
    <xf numFmtId="0" fontId="8" fillId="0" borderId="143" applyFill="0">
      <alignment horizontal="center" vertical="center"/>
    </xf>
    <xf numFmtId="0" fontId="8" fillId="0" borderId="143" applyFill="0">
      <alignment horizontal="center" vertical="center"/>
    </xf>
    <xf numFmtId="0" fontId="20" fillId="8" borderId="142" applyNumberFormat="0" applyAlignment="0" applyProtection="0"/>
    <xf numFmtId="0" fontId="13" fillId="21" borderId="142" applyNumberFormat="0" applyAlignment="0" applyProtection="0"/>
    <xf numFmtId="0" fontId="13" fillId="21" borderId="142" applyNumberFormat="0" applyAlignment="0" applyProtection="0"/>
    <xf numFmtId="0" fontId="20" fillId="8" borderId="142" applyNumberFormat="0" applyAlignment="0" applyProtection="0"/>
    <xf numFmtId="0" fontId="8" fillId="0" borderId="143" applyFill="0">
      <alignment horizontal="center" vertical="center"/>
    </xf>
    <xf numFmtId="0" fontId="8" fillId="0" borderId="143" applyFill="0">
      <alignment horizontal="center" vertical="center"/>
    </xf>
    <xf numFmtId="0" fontId="3" fillId="0" borderId="143" applyFill="0">
      <alignment horizontal="center" vertical="center"/>
    </xf>
    <xf numFmtId="0" fontId="3" fillId="0" borderId="143" applyFill="0">
      <alignment horizontal="center" vertical="center"/>
    </xf>
    <xf numFmtId="173" fontId="3" fillId="0" borderId="143" applyFill="0">
      <alignment horizontal="center" vertical="center"/>
    </xf>
    <xf numFmtId="173" fontId="3" fillId="0" borderId="143" applyFill="0">
      <alignment horizontal="center" vertical="center"/>
    </xf>
    <xf numFmtId="0" fontId="10" fillId="24" borderId="144" applyNumberFormat="0" applyFont="0" applyAlignment="0" applyProtection="0"/>
    <xf numFmtId="0" fontId="23" fillId="21" borderId="145" applyNumberFormat="0" applyAlignment="0" applyProtection="0"/>
    <xf numFmtId="0" fontId="30" fillId="0" borderId="146" applyNumberFormat="0" applyFill="0" applyAlignment="0" applyProtection="0"/>
    <xf numFmtId="0" fontId="1" fillId="0" borderId="0"/>
    <xf numFmtId="164" fontId="5" fillId="0" borderId="0" applyFill="0" applyBorder="0">
      <protection locked="0"/>
    </xf>
    <xf numFmtId="41" fontId="5" fillId="0" borderId="0" applyFill="0" applyBorder="0">
      <protection locked="0"/>
    </xf>
    <xf numFmtId="164" fontId="5" fillId="34" borderId="0" applyBorder="0"/>
    <xf numFmtId="0" fontId="5" fillId="34" borderId="0" applyFill="0" applyBorder="0">
      <alignment horizontal="left"/>
    </xf>
    <xf numFmtId="0" fontId="5" fillId="35" borderId="0" applyBorder="0"/>
    <xf numFmtId="0" fontId="62" fillId="0" borderId="0">
      <alignment horizontal="center"/>
    </xf>
    <xf numFmtId="0" fontId="63" fillId="0" borderId="0" applyNumberFormat="0" applyFill="0" applyBorder="0" applyProtection="0">
      <alignment horizontal="center"/>
    </xf>
    <xf numFmtId="0" fontId="63" fillId="0" borderId="0" applyNumberFormat="0" applyFill="0" applyBorder="0" applyProtection="0">
      <alignment horizontal="center" textRotation="90"/>
    </xf>
    <xf numFmtId="0" fontId="62" fillId="0" borderId="0">
      <alignment horizontal="center" textRotation="90"/>
    </xf>
    <xf numFmtId="181" fontId="5" fillId="36" borderId="0"/>
    <xf numFmtId="0" fontId="64" fillId="0" borderId="0" applyNumberFormat="0" applyFill="0" applyBorder="0" applyAlignment="0" applyProtection="0"/>
    <xf numFmtId="0" fontId="65" fillId="0" borderId="0"/>
    <xf numFmtId="182" fontId="64" fillId="0" borderId="0" applyFill="0" applyBorder="0" applyAlignment="0" applyProtection="0"/>
    <xf numFmtId="182" fontId="65" fillId="0" borderId="0"/>
    <xf numFmtId="0" fontId="54" fillId="0" borderId="0"/>
    <xf numFmtId="43" fontId="54" fillId="0" borderId="0" applyFont="0" applyFill="0" applyBorder="0" applyAlignment="0" applyProtection="0"/>
    <xf numFmtId="0" fontId="66" fillId="0" borderId="0">
      <alignment horizontal="justify" vertical="top" wrapText="1"/>
    </xf>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30" fillId="0" borderId="146"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3" fillId="0" borderId="153">
      <alignment vertical="center"/>
      <protection locked="0"/>
    </xf>
    <xf numFmtId="0" fontId="75" fillId="41" borderId="0" applyNumberFormat="0" applyBorder="0" applyAlignment="0" applyProtection="0"/>
    <xf numFmtId="0" fontId="56" fillId="0" borderId="0" applyNumberFormat="0" applyFill="0" applyBorder="0" applyAlignment="0" applyProtection="0"/>
    <xf numFmtId="0" fontId="25" fillId="0" borderId="0"/>
  </cellStyleXfs>
  <cellXfs count="669">
    <xf numFmtId="0" fontId="0" fillId="0" borderId="0" xfId="0"/>
    <xf numFmtId="0" fontId="0" fillId="2" borderId="0" xfId="0" applyFill="1"/>
    <xf numFmtId="0" fontId="32" fillId="2" borderId="0" xfId="3" applyFont="1" applyFill="1">
      <alignment horizontal="left" vertical="center"/>
    </xf>
    <xf numFmtId="0" fontId="33" fillId="0" borderId="0" xfId="0" applyFont="1"/>
    <xf numFmtId="0" fontId="33" fillId="0" borderId="0" xfId="0" applyFont="1" applyAlignment="1">
      <alignment horizontal="center"/>
    </xf>
    <xf numFmtId="0" fontId="34" fillId="2" borderId="0" xfId="0" applyFont="1" applyFill="1" applyProtection="1">
      <protection locked="0"/>
    </xf>
    <xf numFmtId="0" fontId="33" fillId="2" borderId="0" xfId="0" applyFont="1" applyFill="1"/>
    <xf numFmtId="0" fontId="33" fillId="2" borderId="0" xfId="0" applyFont="1" applyFill="1" applyAlignment="1">
      <alignment horizontal="center"/>
    </xf>
    <xf numFmtId="165" fontId="33" fillId="2" borderId="0" xfId="0" applyNumberFormat="1" applyFont="1" applyFill="1" applyBorder="1"/>
    <xf numFmtId="0" fontId="33" fillId="2" borderId="6" xfId="0" applyFont="1" applyFill="1" applyBorder="1"/>
    <xf numFmtId="0" fontId="33" fillId="2" borderId="7" xfId="0" applyFont="1" applyFill="1" applyBorder="1"/>
    <xf numFmtId="0" fontId="33" fillId="2" borderId="7" xfId="0" applyFont="1" applyFill="1" applyBorder="1" applyAlignment="1">
      <alignment horizontal="center"/>
    </xf>
    <xf numFmtId="0" fontId="33" fillId="0" borderId="8" xfId="0" applyFont="1" applyBorder="1"/>
    <xf numFmtId="0" fontId="33" fillId="2" borderId="9" xfId="0" applyFont="1" applyFill="1" applyBorder="1"/>
    <xf numFmtId="0" fontId="33" fillId="2" borderId="0" xfId="0" applyFont="1" applyFill="1" applyBorder="1"/>
    <xf numFmtId="0" fontId="33" fillId="2" borderId="0" xfId="0" applyFont="1" applyFill="1" applyBorder="1" applyAlignment="1">
      <alignment horizontal="center"/>
    </xf>
    <xf numFmtId="0" fontId="33" fillId="0" borderId="0" xfId="0" applyFont="1" applyBorder="1"/>
    <xf numFmtId="0" fontId="33" fillId="0" borderId="10" xfId="0" applyFont="1" applyBorder="1"/>
    <xf numFmtId="0" fontId="36" fillId="2" borderId="0" xfId="1" applyFont="1" applyFill="1" applyBorder="1">
      <alignment vertical="center"/>
    </xf>
    <xf numFmtId="0" fontId="38" fillId="2" borderId="0" xfId="1" applyFont="1" applyFill="1" applyBorder="1">
      <alignment vertical="center"/>
    </xf>
    <xf numFmtId="0" fontId="33" fillId="0" borderId="10" xfId="0" applyFont="1" applyBorder="1" applyAlignment="1">
      <alignment horizontal="center" vertical="center"/>
    </xf>
    <xf numFmtId="174" fontId="33" fillId="0" borderId="0" xfId="0" applyNumberFormat="1" applyFont="1" applyFill="1" applyBorder="1" applyAlignment="1">
      <alignment vertical="top" wrapText="1"/>
    </xf>
    <xf numFmtId="174" fontId="37" fillId="0" borderId="0" xfId="0" applyNumberFormat="1" applyFont="1" applyFill="1" applyBorder="1" applyAlignment="1">
      <alignment vertical="top" wrapText="1"/>
    </xf>
    <xf numFmtId="0" fontId="37" fillId="2" borderId="0" xfId="0" applyFont="1" applyFill="1"/>
    <xf numFmtId="0" fontId="37" fillId="2" borderId="9" xfId="0" applyFont="1" applyFill="1" applyBorder="1"/>
    <xf numFmtId="0" fontId="37" fillId="2" borderId="0" xfId="0" applyFont="1" applyFill="1" applyBorder="1"/>
    <xf numFmtId="0" fontId="37" fillId="2" borderId="0" xfId="0" applyFont="1" applyFill="1" applyBorder="1" applyAlignment="1">
      <alignment horizontal="center"/>
    </xf>
    <xf numFmtId="0" fontId="37" fillId="0" borderId="10" xfId="0" applyFont="1" applyBorder="1"/>
    <xf numFmtId="0" fontId="37" fillId="0" borderId="0" xfId="0" applyFont="1"/>
    <xf numFmtId="0" fontId="33" fillId="2" borderId="0" xfId="0" applyFont="1" applyFill="1" applyBorder="1" applyAlignment="1">
      <alignment horizontal="right"/>
    </xf>
    <xf numFmtId="166" fontId="33" fillId="2" borderId="0" xfId="8" applyNumberFormat="1" applyFont="1" applyFill="1" applyBorder="1">
      <alignment horizontal="right" vertical="center"/>
    </xf>
    <xf numFmtId="0" fontId="33" fillId="2" borderId="10" xfId="0" applyFont="1" applyFill="1" applyBorder="1"/>
    <xf numFmtId="0" fontId="33" fillId="2" borderId="11" xfId="0" applyFont="1" applyFill="1" applyBorder="1"/>
    <xf numFmtId="0" fontId="33" fillId="2" borderId="12" xfId="0" applyFont="1" applyFill="1" applyBorder="1"/>
    <xf numFmtId="0" fontId="40" fillId="2" borderId="12" xfId="0" applyFont="1" applyFill="1" applyBorder="1"/>
    <xf numFmtId="0" fontId="41" fillId="2" borderId="12" xfId="0" applyFont="1" applyFill="1" applyBorder="1" applyAlignment="1">
      <alignment horizontal="center"/>
    </xf>
    <xf numFmtId="166" fontId="33" fillId="2" borderId="12" xfId="8" applyNumberFormat="1" applyFont="1" applyFill="1" applyBorder="1">
      <alignment horizontal="right" vertical="center"/>
    </xf>
    <xf numFmtId="166" fontId="33" fillId="0" borderId="13" xfId="8" applyNumberFormat="1" applyFont="1" applyBorder="1">
      <alignment horizontal="right" vertical="center"/>
    </xf>
    <xf numFmtId="166" fontId="33" fillId="2" borderId="0" xfId="8" applyNumberFormat="1" applyFont="1" applyFill="1">
      <alignment horizontal="right" vertical="center"/>
    </xf>
    <xf numFmtId="0" fontId="42" fillId="2" borderId="0" xfId="0" applyFont="1" applyFill="1" applyProtection="1">
      <protection locked="0"/>
    </xf>
    <xf numFmtId="0" fontId="43" fillId="2" borderId="0" xfId="0" applyFont="1" applyFill="1"/>
    <xf numFmtId="0" fontId="43" fillId="2" borderId="0" xfId="0" applyFont="1" applyFill="1" applyAlignment="1">
      <alignment horizontal="center"/>
    </xf>
    <xf numFmtId="0" fontId="43" fillId="0" borderId="0" xfId="0" applyFont="1"/>
    <xf numFmtId="0" fontId="43" fillId="2" borderId="0" xfId="4" applyFont="1" applyFill="1">
      <alignment horizontal="left" vertical="center"/>
    </xf>
    <xf numFmtId="165" fontId="43" fillId="2" borderId="0" xfId="0" applyNumberFormat="1" applyFont="1" applyFill="1" applyBorder="1"/>
    <xf numFmtId="0" fontId="44" fillId="2" borderId="0" xfId="1" applyFont="1" applyFill="1" applyBorder="1">
      <alignment vertical="center"/>
    </xf>
    <xf numFmtId="0" fontId="37" fillId="2" borderId="0" xfId="0" applyFont="1" applyFill="1" applyBorder="1" applyAlignment="1">
      <alignment horizontal="left"/>
    </xf>
    <xf numFmtId="0" fontId="33" fillId="2" borderId="8" xfId="0" applyFont="1" applyFill="1" applyBorder="1"/>
    <xf numFmtId="166" fontId="33" fillId="2" borderId="13" xfId="8" applyNumberFormat="1" applyFont="1" applyFill="1" applyBorder="1">
      <alignment horizontal="right" vertical="center"/>
    </xf>
    <xf numFmtId="0" fontId="45" fillId="2" borderId="0" xfId="0" applyFont="1" applyFill="1"/>
    <xf numFmtId="0" fontId="37" fillId="2" borderId="18" xfId="0" applyFont="1" applyFill="1" applyBorder="1" applyAlignment="1">
      <alignment horizontal="right"/>
    </xf>
    <xf numFmtId="0" fontId="37" fillId="2" borderId="5" xfId="0" applyFont="1" applyFill="1" applyBorder="1" applyAlignment="1">
      <alignment horizontal="center"/>
    </xf>
    <xf numFmtId="173" fontId="37" fillId="2" borderId="5" xfId="8" applyNumberFormat="1" applyFont="1" applyFill="1" applyBorder="1">
      <alignment horizontal="right" vertical="center"/>
    </xf>
    <xf numFmtId="173" fontId="37" fillId="2" borderId="33" xfId="8" applyNumberFormat="1" applyFont="1" applyFill="1" applyBorder="1">
      <alignment horizontal="right" vertical="center"/>
    </xf>
    <xf numFmtId="0" fontId="33" fillId="2" borderId="0" xfId="0" applyFont="1" applyFill="1" applyAlignment="1">
      <alignment horizontal="center" vertical="center"/>
    </xf>
    <xf numFmtId="0" fontId="33" fillId="2" borderId="7" xfId="0" applyFont="1" applyFill="1" applyBorder="1" applyAlignment="1">
      <alignment horizontal="center" vertical="center"/>
    </xf>
    <xf numFmtId="0" fontId="33" fillId="2" borderId="0" xfId="0" applyFont="1" applyFill="1" applyBorder="1" applyAlignment="1">
      <alignment horizontal="center" vertical="center"/>
    </xf>
    <xf numFmtId="174" fontId="37" fillId="2" borderId="0" xfId="0" applyNumberFormat="1" applyFont="1" applyFill="1" applyBorder="1" applyAlignment="1">
      <alignment horizontal="center" vertical="center" wrapText="1"/>
    </xf>
    <xf numFmtId="0" fontId="41" fillId="2" borderId="12" xfId="0" applyFont="1" applyFill="1" applyBorder="1" applyAlignment="1">
      <alignment horizontal="center" vertical="center"/>
    </xf>
    <xf numFmtId="173" fontId="37" fillId="2" borderId="5" xfId="8" applyNumberFormat="1" applyFont="1" applyFill="1" applyBorder="1" applyAlignment="1">
      <alignment horizontal="center" vertical="center"/>
    </xf>
    <xf numFmtId="166" fontId="33" fillId="2" borderId="12" xfId="8" applyNumberFormat="1" applyFont="1" applyFill="1" applyBorder="1" applyAlignment="1">
      <alignment horizontal="center" vertical="center"/>
    </xf>
    <xf numFmtId="166" fontId="33" fillId="2" borderId="0" xfId="8" applyNumberFormat="1" applyFont="1" applyFill="1" applyAlignment="1">
      <alignment horizontal="center" vertical="center"/>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0" fontId="33" fillId="2" borderId="27" xfId="0" applyFont="1" applyFill="1" applyBorder="1" applyAlignment="1">
      <alignment horizontal="center" vertical="center" wrapText="1"/>
    </xf>
    <xf numFmtId="0" fontId="33" fillId="2" borderId="27" xfId="0" applyFont="1" applyFill="1" applyBorder="1" applyAlignment="1">
      <alignment horizontal="center" vertical="center"/>
    </xf>
    <xf numFmtId="165" fontId="33" fillId="2" borderId="0" xfId="0" applyNumberFormat="1" applyFont="1" applyFill="1" applyBorder="1" applyAlignment="1">
      <alignment horizontal="center"/>
    </xf>
    <xf numFmtId="175" fontId="33" fillId="25" borderId="60" xfId="131" applyNumberFormat="1" applyFont="1" applyFill="1" applyBorder="1" applyAlignment="1">
      <alignment horizontal="center"/>
    </xf>
    <xf numFmtId="0" fontId="33" fillId="25" borderId="57" xfId="0" applyFont="1" applyFill="1" applyBorder="1" applyAlignment="1">
      <alignment horizontal="center"/>
    </xf>
    <xf numFmtId="0" fontId="33" fillId="25" borderId="59" xfId="0" applyFont="1" applyFill="1" applyBorder="1" applyAlignment="1">
      <alignment horizontal="center"/>
    </xf>
    <xf numFmtId="0" fontId="33" fillId="2" borderId="56" xfId="0" applyFont="1" applyFill="1" applyBorder="1" applyAlignment="1">
      <alignment horizontal="left"/>
    </xf>
    <xf numFmtId="0" fontId="33" fillId="2" borderId="50" xfId="0" applyFont="1" applyFill="1" applyBorder="1" applyAlignment="1">
      <alignment horizontal="center"/>
    </xf>
    <xf numFmtId="175" fontId="33" fillId="25" borderId="50" xfId="131" applyNumberFormat="1" applyFont="1" applyFill="1" applyBorder="1"/>
    <xf numFmtId="173" fontId="33" fillId="2" borderId="68" xfId="8" applyNumberFormat="1" applyFont="1" applyFill="1" applyBorder="1" applyAlignment="1">
      <alignment horizontal="center" vertical="center"/>
    </xf>
    <xf numFmtId="0" fontId="33" fillId="2" borderId="58" xfId="0" applyFont="1" applyFill="1" applyBorder="1" applyAlignment="1">
      <alignment horizontal="left"/>
    </xf>
    <xf numFmtId="0" fontId="33" fillId="2" borderId="51" xfId="0" applyFont="1" applyFill="1" applyBorder="1" applyAlignment="1">
      <alignment horizontal="center"/>
    </xf>
    <xf numFmtId="175" fontId="33" fillId="25" borderId="51" xfId="131" applyNumberFormat="1" applyFont="1" applyFill="1" applyBorder="1"/>
    <xf numFmtId="173" fontId="33" fillId="2" borderId="70" xfId="8" applyNumberFormat="1" applyFont="1" applyFill="1" applyBorder="1" applyAlignment="1">
      <alignment horizontal="center" vertical="center"/>
    </xf>
    <xf numFmtId="0" fontId="33" fillId="2" borderId="61" xfId="0" applyFont="1" applyFill="1" applyBorder="1" applyAlignment="1">
      <alignment horizontal="left"/>
    </xf>
    <xf numFmtId="0" fontId="33" fillId="26" borderId="71" xfId="0" applyFont="1" applyFill="1" applyBorder="1" applyAlignment="1">
      <alignment horizontal="center"/>
    </xf>
    <xf numFmtId="175" fontId="33" fillId="25" borderId="72" xfId="131" applyNumberFormat="1" applyFont="1" applyFill="1" applyBorder="1"/>
    <xf numFmtId="173" fontId="33" fillId="2" borderId="74" xfId="8" applyNumberFormat="1" applyFont="1" applyFill="1" applyBorder="1" applyAlignment="1">
      <alignment horizontal="center" vertical="center"/>
    </xf>
    <xf numFmtId="0" fontId="33" fillId="25" borderId="77" xfId="0" applyFont="1" applyFill="1" applyBorder="1" applyAlignment="1">
      <alignment horizontal="center"/>
    </xf>
    <xf numFmtId="175" fontId="33" fillId="25" borderId="78" xfId="131" applyNumberFormat="1" applyFont="1" applyFill="1" applyBorder="1" applyAlignment="1">
      <alignment horizontal="center"/>
    </xf>
    <xf numFmtId="0" fontId="33" fillId="2" borderId="0" xfId="0" applyFont="1" applyFill="1" applyAlignment="1">
      <alignment horizontal="center" vertical="center" wrapText="1"/>
    </xf>
    <xf numFmtId="0" fontId="33" fillId="2" borderId="7"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33" fillId="2" borderId="0" xfId="0" applyFont="1" applyFill="1" applyAlignment="1">
      <alignment wrapText="1"/>
    </xf>
    <xf numFmtId="0" fontId="33" fillId="2" borderId="9" xfId="0" applyFont="1" applyFill="1" applyBorder="1" applyAlignment="1">
      <alignment wrapText="1"/>
    </xf>
    <xf numFmtId="0" fontId="38" fillId="2" borderId="0" xfId="1" applyFont="1" applyFill="1" applyBorder="1" applyAlignment="1">
      <alignment vertical="center" wrapText="1"/>
    </xf>
    <xf numFmtId="0" fontId="33" fillId="2" borderId="10" xfId="0" applyFont="1" applyFill="1" applyBorder="1" applyAlignment="1">
      <alignment wrapText="1"/>
    </xf>
    <xf numFmtId="0" fontId="33" fillId="2" borderId="27" xfId="0" applyNumberFormat="1" applyFont="1" applyFill="1" applyBorder="1" applyAlignment="1">
      <alignment horizontal="center" vertical="center" wrapText="1"/>
    </xf>
    <xf numFmtId="0" fontId="33" fillId="2" borderId="0" xfId="0" applyNumberFormat="1" applyFont="1" applyFill="1" applyAlignment="1">
      <alignment horizontal="center" vertical="center" wrapText="1"/>
    </xf>
    <xf numFmtId="0" fontId="33" fillId="2" borderId="7" xfId="0" applyNumberFormat="1" applyFont="1" applyFill="1" applyBorder="1" applyAlignment="1">
      <alignment horizontal="center" vertical="center" wrapText="1"/>
    </xf>
    <xf numFmtId="0" fontId="33" fillId="2" borderId="12" xfId="0" applyNumberFormat="1" applyFont="1" applyFill="1" applyBorder="1" applyAlignment="1">
      <alignment horizontal="center" vertical="center" wrapText="1"/>
    </xf>
    <xf numFmtId="166" fontId="37" fillId="2" borderId="12" xfId="8" applyNumberFormat="1" applyFont="1" applyFill="1" applyBorder="1" applyAlignment="1">
      <alignment horizontal="center" vertical="center"/>
    </xf>
    <xf numFmtId="0" fontId="33" fillId="2" borderId="7" xfId="0" applyFont="1" applyFill="1" applyBorder="1" applyAlignment="1">
      <alignment wrapText="1"/>
    </xf>
    <xf numFmtId="166" fontId="33" fillId="2" borderId="12" xfId="8" applyNumberFormat="1" applyFont="1" applyFill="1" applyBorder="1" applyAlignment="1">
      <alignment horizontal="right" vertical="center" wrapText="1"/>
    </xf>
    <xf numFmtId="166" fontId="33" fillId="2" borderId="0" xfId="8" applyNumberFormat="1" applyFont="1" applyFill="1" applyAlignment="1">
      <alignment horizontal="right" vertical="center" wrapText="1"/>
    </xf>
    <xf numFmtId="0" fontId="33" fillId="2" borderId="0" xfId="0" applyFont="1" applyFill="1" applyBorder="1" applyAlignment="1">
      <alignment wrapText="1"/>
    </xf>
    <xf numFmtId="174" fontId="33" fillId="2" borderId="27" xfId="0" applyNumberFormat="1" applyFont="1" applyFill="1" applyBorder="1" applyAlignment="1">
      <alignment horizontal="center" vertical="center" wrapText="1"/>
    </xf>
    <xf numFmtId="0" fontId="33" fillId="2" borderId="31" xfId="0" applyFont="1" applyFill="1" applyBorder="1" applyAlignment="1">
      <alignment horizontal="center" vertical="top"/>
    </xf>
    <xf numFmtId="0" fontId="33" fillId="2" borderId="32" xfId="0" applyFont="1" applyFill="1" applyBorder="1" applyAlignment="1">
      <alignment horizontal="center" vertical="top"/>
    </xf>
    <xf numFmtId="0" fontId="33" fillId="25" borderId="44" xfId="0" applyFont="1" applyFill="1" applyBorder="1" applyAlignment="1">
      <alignment horizontal="center" vertical="center" wrapText="1"/>
    </xf>
    <xf numFmtId="174" fontId="33" fillId="25" borderId="42" xfId="0" applyNumberFormat="1" applyFont="1" applyFill="1" applyBorder="1" applyAlignment="1">
      <alignment horizontal="center" vertical="center" wrapText="1"/>
    </xf>
    <xf numFmtId="0" fontId="33" fillId="25" borderId="42" xfId="131" applyNumberFormat="1" applyFont="1" applyFill="1" applyBorder="1" applyAlignment="1">
      <alignment horizontal="center" vertical="center" wrapText="1"/>
    </xf>
    <xf numFmtId="176" fontId="33" fillId="25" borderId="42" xfId="131" applyNumberFormat="1" applyFont="1" applyFill="1" applyBorder="1" applyAlignment="1">
      <alignment horizontal="center" vertical="center"/>
    </xf>
    <xf numFmtId="174" fontId="33" fillId="25" borderId="48" xfId="0" applyNumberFormat="1" applyFont="1" applyFill="1" applyBorder="1" applyAlignment="1">
      <alignment horizontal="center" vertical="center" wrapText="1"/>
    </xf>
    <xf numFmtId="174" fontId="33" fillId="25" borderId="82" xfId="0" applyNumberFormat="1" applyFont="1" applyFill="1" applyBorder="1" applyAlignment="1">
      <alignment horizontal="center" vertical="center" wrapText="1"/>
    </xf>
    <xf numFmtId="0" fontId="33" fillId="25" borderId="82" xfId="131" applyNumberFormat="1" applyFont="1" applyFill="1" applyBorder="1" applyAlignment="1">
      <alignment horizontal="center" vertical="center" wrapText="1"/>
    </xf>
    <xf numFmtId="176" fontId="33" fillId="25" borderId="42" xfId="131"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175" fontId="33" fillId="25" borderId="84" xfId="131" applyNumberFormat="1" applyFont="1" applyFill="1" applyBorder="1" applyAlignment="1">
      <alignment horizontal="center"/>
    </xf>
    <xf numFmtId="175" fontId="33" fillId="25" borderId="85" xfId="131" applyNumberFormat="1" applyFont="1" applyFill="1" applyBorder="1" applyAlignment="1">
      <alignment horizontal="center"/>
    </xf>
    <xf numFmtId="175" fontId="33" fillId="25" borderId="86" xfId="131" applyNumberFormat="1" applyFont="1" applyFill="1" applyBorder="1" applyAlignment="1">
      <alignment horizontal="center"/>
    </xf>
    <xf numFmtId="175" fontId="33" fillId="2" borderId="86" xfId="131" applyNumberFormat="1" applyFont="1" applyFill="1" applyBorder="1" applyAlignment="1">
      <alignment horizontal="center"/>
    </xf>
    <xf numFmtId="175" fontId="33" fillId="25" borderId="87" xfId="131" applyNumberFormat="1" applyFont="1" applyFill="1" applyBorder="1" applyAlignment="1">
      <alignment horizontal="center"/>
    </xf>
    <xf numFmtId="0" fontId="33" fillId="2" borderId="88" xfId="0" applyFont="1" applyFill="1" applyBorder="1"/>
    <xf numFmtId="0" fontId="44" fillId="2" borderId="89" xfId="1" applyFont="1" applyFill="1" applyBorder="1">
      <alignment vertical="center"/>
    </xf>
    <xf numFmtId="0" fontId="33" fillId="2" borderId="89" xfId="0" applyFont="1" applyFill="1" applyBorder="1" applyAlignment="1">
      <alignment horizontal="center" vertical="center" wrapText="1"/>
    </xf>
    <xf numFmtId="0" fontId="33" fillId="2" borderId="89" xfId="0" applyFont="1" applyFill="1" applyBorder="1" applyAlignment="1">
      <alignment horizontal="center" vertical="center"/>
    </xf>
    <xf numFmtId="0" fontId="33" fillId="2" borderId="89" xfId="0" applyFont="1" applyFill="1" applyBorder="1"/>
    <xf numFmtId="0" fontId="33" fillId="2" borderId="90" xfId="0" applyFont="1" applyFill="1" applyBorder="1"/>
    <xf numFmtId="0" fontId="33" fillId="2" borderId="91" xfId="0" applyFont="1" applyFill="1" applyBorder="1"/>
    <xf numFmtId="166" fontId="33" fillId="2" borderId="93" xfId="8" applyNumberFormat="1" applyFont="1" applyFill="1" applyBorder="1">
      <alignment horizontal="right" vertical="center"/>
    </xf>
    <xf numFmtId="0" fontId="37" fillId="2" borderId="0" xfId="0" applyFont="1" applyFill="1" applyBorder="1" applyAlignment="1">
      <alignment horizontal="center" vertical="center" wrapText="1"/>
    </xf>
    <xf numFmtId="0" fontId="33" fillId="2" borderId="89" xfId="0" applyFont="1" applyFill="1" applyBorder="1" applyAlignment="1">
      <alignment horizontal="center"/>
    </xf>
    <xf numFmtId="0" fontId="41" fillId="2" borderId="92" xfId="0" applyFont="1" applyFill="1" applyBorder="1" applyAlignment="1">
      <alignment horizontal="center"/>
    </xf>
    <xf numFmtId="0" fontId="33" fillId="2" borderId="93" xfId="0" applyFont="1" applyFill="1" applyBorder="1"/>
    <xf numFmtId="0" fontId="33" fillId="25" borderId="97" xfId="0" applyFont="1" applyFill="1" applyBorder="1" applyAlignment="1">
      <alignment horizontal="center"/>
    </xf>
    <xf numFmtId="175" fontId="33" fillId="2" borderId="98" xfId="131" applyNumberFormat="1" applyFont="1" applyFill="1" applyBorder="1" applyAlignment="1">
      <alignment horizontal="center"/>
    </xf>
    <xf numFmtId="175" fontId="33" fillId="2" borderId="99" xfId="131" applyNumberFormat="1" applyFont="1" applyFill="1" applyBorder="1" applyAlignment="1">
      <alignment horizontal="center"/>
    </xf>
    <xf numFmtId="166" fontId="33" fillId="2" borderId="14" xfId="8" applyNumberFormat="1" applyFont="1" applyFill="1" applyBorder="1">
      <alignment horizontal="right" vertical="center"/>
    </xf>
    <xf numFmtId="166" fontId="33" fillId="2" borderId="15" xfId="8" applyNumberFormat="1" applyFont="1" applyFill="1" applyBorder="1">
      <alignment horizontal="right" vertical="center"/>
    </xf>
    <xf numFmtId="166" fontId="33" fillId="2" borderId="16" xfId="8" applyNumberFormat="1" applyFont="1" applyFill="1" applyBorder="1">
      <alignment horizontal="right" vertical="center"/>
    </xf>
    <xf numFmtId="166" fontId="33" fillId="2" borderId="19" xfId="8" applyNumberFormat="1" applyFont="1" applyFill="1" applyBorder="1">
      <alignment horizontal="right" vertical="center"/>
    </xf>
    <xf numFmtId="0" fontId="33" fillId="2" borderId="15" xfId="0" applyFont="1" applyFill="1" applyBorder="1"/>
    <xf numFmtId="0" fontId="33" fillId="2" borderId="5" xfId="0" applyFont="1" applyFill="1" applyBorder="1"/>
    <xf numFmtId="0" fontId="37" fillId="2" borderId="17" xfId="0" applyFont="1" applyFill="1" applyBorder="1" applyAlignment="1">
      <alignment horizontal="left" wrapText="1"/>
    </xf>
    <xf numFmtId="166" fontId="33" fillId="2" borderId="10" xfId="8" applyNumberFormat="1" applyFont="1" applyFill="1" applyBorder="1">
      <alignment horizontal="right" vertical="center"/>
    </xf>
    <xf numFmtId="0" fontId="33" fillId="2" borderId="100" xfId="0" applyFont="1" applyFill="1" applyBorder="1" applyAlignment="1">
      <alignment horizontal="left" wrapText="1"/>
    </xf>
    <xf numFmtId="0" fontId="33" fillId="2" borderId="101" xfId="0" applyFont="1" applyFill="1" applyBorder="1"/>
    <xf numFmtId="175" fontId="33" fillId="25" borderId="72" xfId="131" applyNumberFormat="1" applyFont="1" applyFill="1" applyBorder="1" applyAlignment="1">
      <alignment horizontal="center" vertical="center"/>
    </xf>
    <xf numFmtId="175" fontId="33" fillId="2" borderId="72" xfId="131" applyNumberFormat="1" applyFont="1" applyFill="1" applyBorder="1" applyAlignment="1">
      <alignment horizontal="center" vertical="center"/>
    </xf>
    <xf numFmtId="0" fontId="37" fillId="2" borderId="18" xfId="0" applyFont="1" applyFill="1" applyBorder="1" applyAlignment="1">
      <alignment horizontal="right" vertical="center" wrapText="1"/>
    </xf>
    <xf numFmtId="0" fontId="37" fillId="2" borderId="5" xfId="0" applyFont="1" applyFill="1" applyBorder="1" applyAlignment="1">
      <alignment horizontal="right"/>
    </xf>
    <xf numFmtId="175" fontId="33" fillId="25" borderId="103" xfId="131" applyNumberFormat="1" applyFont="1" applyFill="1" applyBorder="1" applyAlignment="1">
      <alignment horizontal="center" vertical="center"/>
    </xf>
    <xf numFmtId="175" fontId="33" fillId="2" borderId="103" xfId="131" applyNumberFormat="1" applyFont="1" applyFill="1" applyBorder="1" applyAlignment="1">
      <alignment horizontal="center" vertical="center"/>
    </xf>
    <xf numFmtId="0" fontId="33" fillId="2" borderId="105" xfId="0" applyFont="1" applyFill="1" applyBorder="1" applyAlignment="1">
      <alignment horizontal="left" wrapText="1"/>
    </xf>
    <xf numFmtId="0" fontId="33" fillId="2" borderId="106" xfId="0" applyFont="1" applyFill="1" applyBorder="1"/>
    <xf numFmtId="175" fontId="33" fillId="25" borderId="107" xfId="131" applyNumberFormat="1" applyFont="1" applyFill="1" applyBorder="1" applyAlignment="1">
      <alignment horizontal="center" vertical="center"/>
    </xf>
    <xf numFmtId="175" fontId="33" fillId="2" borderId="107" xfId="131" applyNumberFormat="1" applyFont="1" applyFill="1" applyBorder="1" applyAlignment="1">
      <alignment horizontal="center" vertical="center"/>
    </xf>
    <xf numFmtId="0" fontId="37" fillId="2" borderId="105" xfId="0" applyFont="1" applyFill="1" applyBorder="1" applyAlignment="1">
      <alignment horizontal="left" vertical="center" wrapText="1"/>
    </xf>
    <xf numFmtId="0" fontId="33" fillId="2" borderId="110" xfId="0" applyFont="1" applyFill="1" applyBorder="1" applyAlignment="1">
      <alignment horizontal="left" wrapText="1"/>
    </xf>
    <xf numFmtId="0" fontId="33" fillId="2" borderId="111" xfId="0" applyFont="1" applyFill="1" applyBorder="1"/>
    <xf numFmtId="175" fontId="33" fillId="25" borderId="112" xfId="131" applyNumberFormat="1" applyFont="1" applyFill="1" applyBorder="1" applyAlignment="1">
      <alignment horizontal="center" vertical="center"/>
    </xf>
    <xf numFmtId="175" fontId="33" fillId="2" borderId="112" xfId="131" applyNumberFormat="1" applyFont="1" applyFill="1" applyBorder="1" applyAlignment="1">
      <alignment horizontal="center" vertical="center"/>
    </xf>
    <xf numFmtId="0" fontId="33" fillId="2" borderId="0" xfId="0" applyNumberFormat="1" applyFont="1" applyFill="1" applyBorder="1" applyAlignment="1">
      <alignment horizontal="center" vertical="center" wrapText="1"/>
    </xf>
    <xf numFmtId="174" fontId="33" fillId="2" borderId="0" xfId="0" applyNumberFormat="1" applyFont="1" applyFill="1" applyBorder="1" applyAlignment="1">
      <alignment horizontal="center" vertical="center" wrapText="1"/>
    </xf>
    <xf numFmtId="175" fontId="33" fillId="2" borderId="66" xfId="131" applyNumberFormat="1" applyFont="1" applyFill="1" applyBorder="1" applyAlignment="1">
      <alignment horizontal="center"/>
    </xf>
    <xf numFmtId="176" fontId="33" fillId="25" borderId="114" xfId="131" applyNumberFormat="1" applyFont="1" applyFill="1" applyBorder="1" applyAlignment="1">
      <alignment horizontal="center" vertical="center"/>
    </xf>
    <xf numFmtId="0" fontId="34" fillId="2" borderId="0" xfId="0" applyFont="1" applyFill="1" applyBorder="1" applyProtection="1">
      <protection locked="0"/>
    </xf>
    <xf numFmtId="0" fontId="33" fillId="28" borderId="34" xfId="0" applyFont="1" applyFill="1" applyBorder="1" applyProtection="1"/>
    <xf numFmtId="0" fontId="33" fillId="28" borderId="35" xfId="0" applyFont="1" applyFill="1" applyBorder="1" applyProtection="1"/>
    <xf numFmtId="0" fontId="33" fillId="28" borderId="36" xfId="0" applyFont="1" applyFill="1" applyBorder="1" applyProtection="1"/>
    <xf numFmtId="0" fontId="33" fillId="28" borderId="37" xfId="0" applyFont="1" applyFill="1" applyBorder="1" applyProtection="1"/>
    <xf numFmtId="0" fontId="33" fillId="28" borderId="0" xfId="0" applyFont="1" applyFill="1" applyBorder="1" applyAlignment="1" applyProtection="1">
      <alignment horizontal="left" vertical="center" indent="2"/>
    </xf>
    <xf numFmtId="0" fontId="33" fillId="28" borderId="0" xfId="0" applyFont="1" applyFill="1" applyProtection="1"/>
    <xf numFmtId="0" fontId="33" fillId="28" borderId="38" xfId="0" applyFont="1" applyFill="1" applyBorder="1" applyProtection="1"/>
    <xf numFmtId="0" fontId="33" fillId="28" borderId="0" xfId="0" applyFont="1" applyFill="1" applyBorder="1" applyAlignment="1" applyProtection="1">
      <alignment vertical="center"/>
    </xf>
    <xf numFmtId="0" fontId="33" fillId="28" borderId="0" xfId="0" applyFont="1" applyFill="1" applyBorder="1" applyAlignment="1" applyProtection="1">
      <alignment horizontal="left" indent="2"/>
    </xf>
    <xf numFmtId="0" fontId="33" fillId="28" borderId="0" xfId="0" applyFont="1" applyFill="1" applyBorder="1" applyProtection="1"/>
    <xf numFmtId="0" fontId="33" fillId="28" borderId="39" xfId="0" applyFont="1" applyFill="1" applyBorder="1" applyProtection="1"/>
    <xf numFmtId="0" fontId="33" fillId="28" borderId="40" xfId="0" applyFont="1" applyFill="1" applyBorder="1" applyProtection="1"/>
    <xf numFmtId="0" fontId="33" fillId="28" borderId="41" xfId="0" applyFont="1" applyFill="1" applyBorder="1" applyProtection="1"/>
    <xf numFmtId="0" fontId="33" fillId="28" borderId="0" xfId="0" applyFont="1" applyFill="1" applyBorder="1"/>
    <xf numFmtId="0" fontId="37" fillId="2" borderId="0" xfId="2" applyFont="1" applyFill="1" applyBorder="1" applyAlignment="1">
      <alignment horizontal="left" vertical="center"/>
    </xf>
    <xf numFmtId="0" fontId="33" fillId="2" borderId="0" xfId="3" applyFont="1" applyFill="1" applyBorder="1">
      <alignment horizontal="left" vertical="center"/>
    </xf>
    <xf numFmtId="0" fontId="33" fillId="28" borderId="37" xfId="0" applyFont="1" applyFill="1" applyBorder="1"/>
    <xf numFmtId="0" fontId="33" fillId="28" borderId="38" xfId="0" applyFont="1" applyFill="1" applyBorder="1"/>
    <xf numFmtId="0" fontId="33" fillId="2" borderId="117" xfId="0" applyNumberFormat="1" applyFont="1" applyFill="1" applyBorder="1" applyAlignment="1">
      <alignment horizontal="center" vertical="center" wrapText="1"/>
    </xf>
    <xf numFmtId="0" fontId="33" fillId="2" borderId="92"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66" fontId="33" fillId="2" borderId="92" xfId="8" applyNumberFormat="1" applyFont="1" applyFill="1" applyBorder="1" applyAlignment="1">
      <alignment horizontal="right" vertical="center" wrapText="1"/>
    </xf>
    <xf numFmtId="0" fontId="33" fillId="2" borderId="45" xfId="0" applyFont="1" applyFill="1" applyBorder="1" applyAlignment="1">
      <alignment horizontal="center" vertical="center" wrapText="1"/>
    </xf>
    <xf numFmtId="174" fontId="33" fillId="2" borderId="48" xfId="0" applyNumberFormat="1" applyFont="1" applyFill="1" applyBorder="1" applyAlignment="1">
      <alignment horizontal="center" vertical="center" wrapText="1"/>
    </xf>
    <xf numFmtId="0" fontId="33" fillId="2" borderId="44" xfId="0" applyFont="1" applyFill="1" applyBorder="1" applyAlignment="1">
      <alignment horizontal="center" vertical="center" wrapText="1"/>
    </xf>
    <xf numFmtId="174" fontId="33" fillId="2" borderId="82" xfId="0" applyNumberFormat="1" applyFont="1" applyFill="1" applyBorder="1" applyAlignment="1">
      <alignment horizontal="center" vertical="center" wrapText="1"/>
    </xf>
    <xf numFmtId="0" fontId="33" fillId="2" borderId="116" xfId="0" applyFont="1" applyFill="1" applyBorder="1" applyAlignment="1">
      <alignment horizontal="center" vertical="center" wrapText="1"/>
    </xf>
    <xf numFmtId="174" fontId="33" fillId="2" borderId="46" xfId="0" applyNumberFormat="1" applyFont="1" applyFill="1" applyBorder="1" applyAlignment="1">
      <alignment horizontal="center" vertical="center" wrapText="1"/>
    </xf>
    <xf numFmtId="175" fontId="33" fillId="26" borderId="103" xfId="131" applyNumberFormat="1" applyFont="1" applyFill="1" applyBorder="1" applyAlignment="1">
      <alignment horizontal="center" vertical="center"/>
    </xf>
    <xf numFmtId="175" fontId="33" fillId="26" borderId="107" xfId="131" applyNumberFormat="1" applyFont="1" applyFill="1" applyBorder="1" applyAlignment="1">
      <alignment horizontal="center" vertical="center"/>
    </xf>
    <xf numFmtId="175" fontId="33" fillId="2" borderId="107" xfId="131" applyNumberFormat="1" applyFont="1" applyFill="1" applyBorder="1" applyAlignment="1">
      <alignment horizontal="left" vertical="center"/>
    </xf>
    <xf numFmtId="175" fontId="33" fillId="2" borderId="0" xfId="131" applyNumberFormat="1" applyFont="1" applyFill="1" applyBorder="1" applyAlignment="1">
      <alignment horizontal="center" vertical="center"/>
    </xf>
    <xf numFmtId="174" fontId="33" fillId="2" borderId="117" xfId="0" applyNumberFormat="1" applyFont="1" applyFill="1" applyBorder="1" applyAlignment="1">
      <alignment horizontal="center" vertical="center" wrapText="1"/>
    </xf>
    <xf numFmtId="167" fontId="33" fillId="2" borderId="114" xfId="131" applyNumberFormat="1" applyFont="1" applyFill="1" applyBorder="1" applyAlignment="1">
      <alignment horizontal="center" vertical="center" wrapText="1"/>
    </xf>
    <xf numFmtId="167" fontId="33" fillId="2" borderId="114" xfId="0" applyNumberFormat="1" applyFont="1" applyFill="1" applyBorder="1" applyAlignment="1">
      <alignment horizontal="center" wrapText="1"/>
    </xf>
    <xf numFmtId="167" fontId="33" fillId="2" borderId="82" xfId="131" applyNumberFormat="1" applyFont="1" applyFill="1" applyBorder="1" applyAlignment="1">
      <alignment horizontal="center" vertical="center" wrapText="1"/>
    </xf>
    <xf numFmtId="167" fontId="33" fillId="2" borderId="42" xfId="0" applyNumberFormat="1" applyFont="1" applyFill="1" applyBorder="1" applyAlignment="1">
      <alignment horizontal="center" wrapText="1"/>
    </xf>
    <xf numFmtId="167" fontId="33" fillId="2" borderId="42" xfId="131" applyNumberFormat="1" applyFont="1" applyFill="1" applyBorder="1" applyAlignment="1">
      <alignment horizontal="center" vertical="center" wrapText="1"/>
    </xf>
    <xf numFmtId="167" fontId="33" fillId="2" borderId="46" xfId="131" applyNumberFormat="1" applyFont="1" applyFill="1" applyBorder="1" applyAlignment="1">
      <alignment horizontal="center" vertical="center" wrapText="1"/>
    </xf>
    <xf numFmtId="167" fontId="37" fillId="2" borderId="0" xfId="131" applyNumberFormat="1" applyFont="1" applyFill="1" applyBorder="1" applyAlignment="1">
      <alignment horizontal="center" vertical="center" wrapText="1"/>
    </xf>
    <xf numFmtId="0" fontId="33" fillId="2" borderId="5" xfId="0" applyNumberFormat="1" applyFont="1" applyFill="1" applyBorder="1" applyAlignment="1">
      <alignment vertical="center" wrapText="1"/>
    </xf>
    <xf numFmtId="0" fontId="40" fillId="2" borderId="92" xfId="0" applyFont="1" applyFill="1" applyBorder="1" applyAlignment="1">
      <alignment horizontal="center" vertical="center" wrapText="1"/>
    </xf>
    <xf numFmtId="174" fontId="33" fillId="27" borderId="27" xfId="0" applyNumberFormat="1" applyFont="1" applyFill="1" applyBorder="1" applyAlignment="1">
      <alignment horizontal="center" vertical="center" wrapText="1"/>
    </xf>
    <xf numFmtId="174" fontId="33" fillId="31" borderId="27" xfId="0" applyNumberFormat="1" applyFont="1" applyFill="1" applyBorder="1" applyAlignment="1">
      <alignment horizontal="center" vertical="center" wrapText="1"/>
    </xf>
    <xf numFmtId="175" fontId="37" fillId="26" borderId="107" xfId="131" applyNumberFormat="1" applyFont="1" applyFill="1" applyBorder="1" applyAlignment="1">
      <alignment horizontal="left" vertical="center"/>
    </xf>
    <xf numFmtId="175" fontId="37" fillId="2" borderId="0" xfId="131" applyNumberFormat="1" applyFont="1" applyFill="1" applyBorder="1" applyAlignment="1">
      <alignment horizontal="left" vertical="center"/>
    </xf>
    <xf numFmtId="0" fontId="35" fillId="2" borderId="0" xfId="5" applyFont="1" applyFill="1" applyAlignment="1">
      <alignment vertical="center"/>
      <protection locked="0"/>
    </xf>
    <xf numFmtId="167" fontId="33" fillId="26" borderId="46" xfId="131" applyNumberFormat="1" applyFont="1" applyFill="1" applyBorder="1" applyAlignment="1">
      <alignment horizontal="center" vertical="center" wrapText="1"/>
    </xf>
    <xf numFmtId="167" fontId="33" fillId="26" borderId="46" xfId="0" applyNumberFormat="1" applyFont="1" applyFill="1" applyBorder="1" applyAlignment="1">
      <alignment horizontal="center" wrapText="1"/>
    </xf>
    <xf numFmtId="173" fontId="33" fillId="2" borderId="118" xfId="0" applyNumberFormat="1" applyFont="1" applyFill="1" applyBorder="1" applyAlignment="1">
      <alignment horizontal="center" wrapText="1"/>
    </xf>
    <xf numFmtId="173" fontId="33" fillId="2" borderId="115" xfId="0" applyNumberFormat="1" applyFont="1" applyFill="1" applyBorder="1" applyAlignment="1">
      <alignment horizontal="center" wrapText="1"/>
    </xf>
    <xf numFmtId="173" fontId="33" fillId="2" borderId="10" xfId="0" applyNumberFormat="1" applyFont="1" applyFill="1" applyBorder="1"/>
    <xf numFmtId="173" fontId="33" fillId="2" borderId="0" xfId="0" applyNumberFormat="1" applyFont="1" applyFill="1"/>
    <xf numFmtId="173" fontId="33" fillId="2" borderId="119" xfId="0" applyNumberFormat="1" applyFont="1" applyFill="1" applyBorder="1" applyAlignment="1">
      <alignment horizontal="center" wrapText="1"/>
    </xf>
    <xf numFmtId="173" fontId="33" fillId="2" borderId="43" xfId="131" applyNumberFormat="1" applyFont="1" applyFill="1" applyBorder="1" applyAlignment="1">
      <alignment horizontal="center" wrapText="1"/>
    </xf>
    <xf numFmtId="173" fontId="33" fillId="2" borderId="10" xfId="0" applyNumberFormat="1" applyFont="1" applyFill="1" applyBorder="1" applyAlignment="1">
      <alignment wrapText="1"/>
    </xf>
    <xf numFmtId="173" fontId="33" fillId="2" borderId="0" xfId="0" applyNumberFormat="1" applyFont="1" applyFill="1" applyAlignment="1">
      <alignment wrapText="1"/>
    </xf>
    <xf numFmtId="173" fontId="33" fillId="2" borderId="43" xfId="131" applyNumberFormat="1" applyFont="1" applyFill="1" applyBorder="1" applyAlignment="1">
      <alignment horizontal="center"/>
    </xf>
    <xf numFmtId="173" fontId="33" fillId="2" borderId="120" xfId="0" applyNumberFormat="1" applyFont="1" applyFill="1" applyBorder="1" applyAlignment="1">
      <alignment horizontal="center" wrapText="1"/>
    </xf>
    <xf numFmtId="173" fontId="33" fillId="26" borderId="47" xfId="131" applyNumberFormat="1" applyFont="1" applyFill="1" applyBorder="1" applyAlignment="1">
      <alignment horizontal="center"/>
    </xf>
    <xf numFmtId="173" fontId="37" fillId="2" borderId="0" xfId="131" applyNumberFormat="1" applyFont="1" applyFill="1" applyBorder="1" applyAlignment="1">
      <alignment horizontal="center" vertical="center" wrapText="1"/>
    </xf>
    <xf numFmtId="9" fontId="33" fillId="2" borderId="104" xfId="133" applyFont="1" applyFill="1" applyBorder="1" applyAlignment="1">
      <alignment horizontal="center" vertical="center"/>
    </xf>
    <xf numFmtId="9" fontId="33" fillId="2" borderId="108" xfId="133" applyFont="1" applyFill="1" applyBorder="1" applyAlignment="1">
      <alignment horizontal="center" vertical="center"/>
    </xf>
    <xf numFmtId="9" fontId="33" fillId="2" borderId="109" xfId="133" applyFont="1" applyFill="1" applyBorder="1"/>
    <xf numFmtId="9" fontId="33" fillId="2" borderId="113" xfId="133" applyFont="1" applyFill="1" applyBorder="1" applyAlignment="1">
      <alignment horizontal="center" vertical="center"/>
    </xf>
    <xf numFmtId="9" fontId="33" fillId="2" borderId="102" xfId="133" applyFont="1" applyFill="1" applyBorder="1" applyAlignment="1">
      <alignment horizontal="center" vertical="center"/>
    </xf>
    <xf numFmtId="0" fontId="50" fillId="2" borderId="0" xfId="5" applyFont="1" applyFill="1" applyAlignment="1">
      <alignment vertical="center"/>
      <protection locked="0"/>
    </xf>
    <xf numFmtId="174" fontId="33" fillId="2" borderId="117" xfId="0" applyNumberFormat="1" applyFont="1" applyFill="1" applyBorder="1" applyAlignment="1">
      <alignment horizontal="center" vertical="center" wrapText="1"/>
    </xf>
    <xf numFmtId="0" fontId="33" fillId="2" borderId="16" xfId="0" applyFont="1" applyFill="1" applyBorder="1"/>
    <xf numFmtId="174" fontId="33" fillId="2" borderId="27" xfId="0" applyNumberFormat="1" applyFont="1" applyFill="1" applyBorder="1" applyAlignment="1">
      <alignment horizontal="center" vertical="center" wrapText="1"/>
    </xf>
    <xf numFmtId="174" fontId="33" fillId="2" borderId="117" xfId="0" applyNumberFormat="1" applyFont="1" applyFill="1" applyBorder="1" applyAlignment="1">
      <alignment horizontal="center" vertical="center" wrapText="1"/>
    </xf>
    <xf numFmtId="0" fontId="33" fillId="2" borderId="122" xfId="0" applyFont="1" applyFill="1" applyBorder="1" applyAlignment="1">
      <alignment horizontal="center" wrapText="1"/>
    </xf>
    <xf numFmtId="174" fontId="33" fillId="2" borderId="76" xfId="0" applyNumberFormat="1" applyFont="1" applyFill="1" applyBorder="1" applyAlignment="1">
      <alignment horizontal="center" vertical="center" wrapText="1"/>
    </xf>
    <xf numFmtId="0" fontId="52" fillId="2" borderId="0" xfId="0" applyFont="1" applyFill="1" applyProtection="1">
      <protection locked="0"/>
    </xf>
    <xf numFmtId="0" fontId="50" fillId="2" borderId="0" xfId="3" applyFont="1" applyFill="1">
      <alignment horizontal="left" vertical="center"/>
    </xf>
    <xf numFmtId="0" fontId="53" fillId="2" borderId="0" xfId="0" applyFont="1" applyFill="1"/>
    <xf numFmtId="0" fontId="53" fillId="2" borderId="0" xfId="0" applyFont="1" applyFill="1" applyAlignment="1">
      <alignment horizontal="center" vertical="center" wrapText="1"/>
    </xf>
    <xf numFmtId="0" fontId="53" fillId="2" borderId="0" xfId="0" applyFont="1" applyFill="1" applyAlignment="1">
      <alignment horizontal="center" vertical="center"/>
    </xf>
    <xf numFmtId="0" fontId="53" fillId="2" borderId="0" xfId="0" applyFont="1" applyFill="1" applyAlignment="1">
      <alignment wrapText="1"/>
    </xf>
    <xf numFmtId="0" fontId="53" fillId="2" borderId="0" xfId="0" applyFont="1" applyFill="1" applyAlignment="1">
      <alignment horizontal="center"/>
    </xf>
    <xf numFmtId="0" fontId="54" fillId="2" borderId="0" xfId="0" applyFont="1" applyFill="1"/>
    <xf numFmtId="178" fontId="53" fillId="2" borderId="0" xfId="0" applyNumberFormat="1" applyFont="1" applyFill="1"/>
    <xf numFmtId="0" fontId="33" fillId="2" borderId="123" xfId="0" applyFont="1" applyFill="1" applyBorder="1"/>
    <xf numFmtId="0" fontId="33" fillId="2" borderId="116" xfId="0" applyFont="1" applyFill="1" applyBorder="1"/>
    <xf numFmtId="0" fontId="33" fillId="2" borderId="122" xfId="0" applyFont="1" applyFill="1" applyBorder="1" applyAlignment="1">
      <alignment horizontal="center" vertical="center"/>
    </xf>
    <xf numFmtId="174" fontId="33" fillId="2" borderId="122" xfId="0" applyNumberFormat="1" applyFont="1" applyFill="1" applyBorder="1" applyAlignment="1">
      <alignment horizontal="center" vertical="center" wrapText="1"/>
    </xf>
    <xf numFmtId="0" fontId="33" fillId="2" borderId="122" xfId="0" applyNumberFormat="1" applyFont="1" applyFill="1" applyBorder="1" applyAlignment="1">
      <alignment horizontal="center" vertical="center" wrapText="1"/>
    </xf>
    <xf numFmtId="0" fontId="33" fillId="2" borderId="14" xfId="0" applyFont="1" applyFill="1" applyBorder="1" applyAlignment="1">
      <alignment vertical="center" wrapText="1"/>
    </xf>
    <xf numFmtId="174" fontId="33" fillId="0" borderId="45" xfId="0" applyNumberFormat="1" applyFont="1" applyFill="1" applyBorder="1" applyAlignment="1">
      <alignment vertical="center" wrapText="1"/>
    </xf>
    <xf numFmtId="0" fontId="33" fillId="25" borderId="114" xfId="0" applyFont="1" applyFill="1" applyBorder="1" applyAlignment="1">
      <alignment horizontal="left" vertical="center" wrapText="1"/>
    </xf>
    <xf numFmtId="1" fontId="33" fillId="25" borderId="115" xfId="131" applyNumberFormat="1" applyFont="1" applyFill="1" applyBorder="1" applyAlignment="1">
      <alignment horizontal="left" vertical="center"/>
    </xf>
    <xf numFmtId="0" fontId="55" fillId="2" borderId="124" xfId="0" applyFont="1" applyFill="1" applyBorder="1" applyAlignment="1">
      <alignment vertical="center" wrapText="1"/>
    </xf>
    <xf numFmtId="0" fontId="33" fillId="25" borderId="125" xfId="0" applyFont="1" applyFill="1" applyBorder="1" applyAlignment="1">
      <alignment horizontal="left" vertical="center" wrapText="1"/>
    </xf>
    <xf numFmtId="1" fontId="33" fillId="25" borderId="126" xfId="131" applyNumberFormat="1" applyFont="1" applyFill="1" applyBorder="1" applyAlignment="1">
      <alignment horizontal="left" vertical="center"/>
    </xf>
    <xf numFmtId="0" fontId="55" fillId="2" borderId="127" xfId="0" applyFont="1" applyFill="1" applyBorder="1" applyAlignment="1">
      <alignment vertical="center" wrapText="1"/>
    </xf>
    <xf numFmtId="0" fontId="33" fillId="25" borderId="98" xfId="0" applyFont="1" applyFill="1" applyBorder="1" applyAlignment="1">
      <alignment horizontal="left" vertical="center" wrapText="1"/>
    </xf>
    <xf numFmtId="1" fontId="33" fillId="25" borderId="99" xfId="131" applyNumberFormat="1" applyFont="1" applyFill="1" applyBorder="1" applyAlignment="1">
      <alignment horizontal="left" vertical="center"/>
    </xf>
    <xf numFmtId="0" fontId="0" fillId="2" borderId="0" xfId="0" applyFill="1" applyBorder="1"/>
    <xf numFmtId="0" fontId="0" fillId="2" borderId="92" xfId="0" applyFill="1" applyBorder="1"/>
    <xf numFmtId="0" fontId="38" fillId="2" borderId="121" xfId="1" applyFont="1" applyFill="1" applyBorder="1" applyAlignment="1">
      <alignment vertical="center"/>
    </xf>
    <xf numFmtId="0" fontId="33" fillId="2" borderId="92" xfId="0" applyFont="1" applyFill="1" applyBorder="1"/>
    <xf numFmtId="174" fontId="33" fillId="2" borderId="122" xfId="0" applyNumberFormat="1" applyFont="1" applyFill="1" applyBorder="1" applyAlignment="1">
      <alignment horizontal="center" wrapText="1"/>
    </xf>
    <xf numFmtId="175" fontId="33" fillId="25" borderId="50" xfId="131" applyNumberFormat="1" applyFont="1" applyFill="1" applyBorder="1" applyAlignment="1">
      <alignment vertical="center"/>
    </xf>
    <xf numFmtId="175" fontId="33" fillId="25" borderId="67" xfId="131" applyNumberFormat="1" applyFont="1" applyFill="1" applyBorder="1" applyAlignment="1">
      <alignment vertical="center"/>
    </xf>
    <xf numFmtId="175" fontId="33" fillId="26" borderId="67" xfId="131" applyNumberFormat="1" applyFont="1" applyFill="1" applyBorder="1" applyAlignment="1">
      <alignment vertical="center"/>
    </xf>
    <xf numFmtId="175" fontId="33" fillId="25" borderId="51" xfId="131" applyNumberFormat="1" applyFont="1" applyFill="1" applyBorder="1" applyAlignment="1">
      <alignment vertical="center"/>
    </xf>
    <xf numFmtId="175" fontId="33" fillId="25" borderId="69" xfId="131" applyNumberFormat="1" applyFont="1" applyFill="1" applyBorder="1" applyAlignment="1">
      <alignment vertical="center"/>
    </xf>
    <xf numFmtId="175" fontId="33" fillId="26" borderId="69" xfId="131" applyNumberFormat="1" applyFont="1" applyFill="1" applyBorder="1" applyAlignment="1">
      <alignment vertical="center"/>
    </xf>
    <xf numFmtId="175" fontId="33" fillId="25" borderId="72" xfId="131" applyNumberFormat="1" applyFont="1" applyFill="1" applyBorder="1" applyAlignment="1">
      <alignment vertical="center"/>
    </xf>
    <xf numFmtId="175" fontId="33" fillId="25" borderId="73" xfId="131" applyNumberFormat="1" applyFont="1" applyFill="1" applyBorder="1" applyAlignment="1">
      <alignment vertical="center"/>
    </xf>
    <xf numFmtId="175" fontId="33" fillId="26" borderId="128" xfId="131" applyNumberFormat="1" applyFont="1" applyFill="1" applyBorder="1" applyAlignment="1">
      <alignment vertical="center"/>
    </xf>
    <xf numFmtId="173" fontId="37" fillId="2" borderId="5" xfId="8" applyNumberFormat="1" applyFont="1" applyFill="1" applyBorder="1" applyAlignment="1">
      <alignment horizontal="right" vertical="center"/>
    </xf>
    <xf numFmtId="173" fontId="37" fillId="33" borderId="122" xfId="8" applyNumberFormat="1" applyFont="1" applyFill="1" applyBorder="1" applyAlignment="1">
      <alignment horizontal="right" vertical="center"/>
    </xf>
    <xf numFmtId="173" fontId="37" fillId="2" borderId="33" xfId="8" applyNumberFormat="1" applyFont="1" applyFill="1" applyBorder="1" applyAlignment="1">
      <alignment horizontal="right" vertical="center"/>
    </xf>
    <xf numFmtId="0" fontId="33" fillId="2" borderId="0" xfId="0" applyFont="1" applyFill="1" applyBorder="1" applyAlignment="1">
      <alignment horizontal="center" vertical="top"/>
    </xf>
    <xf numFmtId="0" fontId="0" fillId="0" borderId="0" xfId="0" applyBorder="1"/>
    <xf numFmtId="174" fontId="55" fillId="2" borderId="124" xfId="0" applyNumberFormat="1" applyFont="1" applyFill="1" applyBorder="1" applyAlignment="1">
      <alignment vertical="center" wrapText="1"/>
    </xf>
    <xf numFmtId="177" fontId="33" fillId="28" borderId="43" xfId="134" applyNumberFormat="1" applyFont="1" applyFill="1" applyBorder="1"/>
    <xf numFmtId="177" fontId="33" fillId="28" borderId="47" xfId="134" applyNumberFormat="1" applyFont="1" applyFill="1" applyBorder="1"/>
    <xf numFmtId="179" fontId="33" fillId="32" borderId="42" xfId="131" applyNumberFormat="1" applyFont="1" applyFill="1" applyBorder="1"/>
    <xf numFmtId="0" fontId="58" fillId="2" borderId="0" xfId="0" applyFont="1" applyFill="1"/>
    <xf numFmtId="0" fontId="59" fillId="2" borderId="0" xfId="0" applyFont="1" applyFill="1"/>
    <xf numFmtId="178" fontId="59" fillId="2" borderId="0" xfId="0" applyNumberFormat="1" applyFont="1" applyFill="1"/>
    <xf numFmtId="0" fontId="33" fillId="32" borderId="123" xfId="0" applyFont="1" applyFill="1" applyBorder="1"/>
    <xf numFmtId="177" fontId="33" fillId="32" borderId="43" xfId="134" applyNumberFormat="1" applyFont="1" applyFill="1" applyBorder="1"/>
    <xf numFmtId="177" fontId="33" fillId="32" borderId="42" xfId="134" applyNumberFormat="1" applyFont="1" applyFill="1" applyBorder="1"/>
    <xf numFmtId="174" fontId="33" fillId="2" borderId="122" xfId="0" applyNumberFormat="1" applyFont="1" applyFill="1" applyBorder="1" applyAlignment="1">
      <alignment horizontal="center" vertical="center" wrapText="1"/>
    </xf>
    <xf numFmtId="0" fontId="38" fillId="2" borderId="0" xfId="1" applyFont="1" applyFill="1" applyBorder="1" applyAlignment="1">
      <alignment horizontal="left" vertical="center"/>
    </xf>
    <xf numFmtId="0" fontId="38" fillId="2" borderId="121" xfId="1" applyFont="1" applyFill="1" applyBorder="1" applyAlignment="1">
      <alignment horizontal="left" vertical="center"/>
    </xf>
    <xf numFmtId="0" fontId="38" fillId="2" borderId="121" xfId="1" applyFont="1" applyFill="1" applyBorder="1" applyAlignment="1">
      <alignment horizontal="left" vertical="top"/>
    </xf>
    <xf numFmtId="0" fontId="0" fillId="2" borderId="0" xfId="0" applyFill="1" applyBorder="1" applyAlignment="1">
      <alignment horizontal="left"/>
    </xf>
    <xf numFmtId="0" fontId="0" fillId="2" borderId="121" xfId="0" applyFill="1" applyBorder="1" applyAlignment="1">
      <alignment horizontal="left"/>
    </xf>
    <xf numFmtId="0" fontId="38" fillId="2" borderId="121" xfId="1" applyFont="1" applyFill="1" applyBorder="1">
      <alignment vertical="center"/>
    </xf>
    <xf numFmtId="166" fontId="33" fillId="2" borderId="129" xfId="8" applyNumberFormat="1" applyFont="1" applyFill="1" applyBorder="1">
      <alignment horizontal="right" vertical="center"/>
    </xf>
    <xf numFmtId="0" fontId="33" fillId="2" borderId="130" xfId="0" applyFont="1" applyFill="1" applyBorder="1"/>
    <xf numFmtId="0" fontId="33" fillId="2" borderId="131" xfId="0" applyFont="1" applyFill="1" applyBorder="1"/>
    <xf numFmtId="0" fontId="33" fillId="2" borderId="131" xfId="0" applyFont="1" applyFill="1" applyBorder="1" applyAlignment="1">
      <alignment horizontal="center" vertical="center" wrapText="1"/>
    </xf>
    <xf numFmtId="0" fontId="33" fillId="2" borderId="131" xfId="0" applyFont="1" applyFill="1" applyBorder="1" applyAlignment="1">
      <alignment horizontal="center" vertical="center"/>
    </xf>
    <xf numFmtId="0" fontId="33" fillId="2" borderId="131" xfId="0" applyNumberFormat="1" applyFont="1" applyFill="1" applyBorder="1" applyAlignment="1">
      <alignment horizontal="center" vertical="center" wrapText="1"/>
    </xf>
    <xf numFmtId="0" fontId="33" fillId="2" borderId="132" xfId="0" applyFont="1" applyFill="1" applyBorder="1"/>
    <xf numFmtId="0" fontId="33" fillId="2" borderId="92" xfId="0" applyFont="1" applyFill="1" applyBorder="1" applyAlignment="1">
      <alignment horizontal="center" vertical="center" wrapText="1"/>
    </xf>
    <xf numFmtId="0" fontId="33" fillId="2" borderId="92" xfId="0" applyFont="1" applyFill="1" applyBorder="1" applyAlignment="1">
      <alignment horizontal="center" vertical="center"/>
    </xf>
    <xf numFmtId="0" fontId="38" fillId="2" borderId="0" xfId="1" applyFont="1" applyFill="1" applyBorder="1" applyAlignment="1">
      <alignment vertical="center"/>
    </xf>
    <xf numFmtId="175" fontId="33" fillId="25" borderId="71" xfId="131" applyNumberFormat="1" applyFont="1" applyFill="1" applyBorder="1" applyAlignment="1">
      <alignment vertical="center"/>
    </xf>
    <xf numFmtId="175" fontId="33" fillId="25" borderId="128" xfId="131" applyNumberFormat="1" applyFont="1" applyFill="1" applyBorder="1" applyAlignment="1">
      <alignment vertical="center"/>
    </xf>
    <xf numFmtId="175" fontId="33" fillId="25" borderId="71" xfId="131" applyNumberFormat="1" applyFont="1" applyFill="1" applyBorder="1"/>
    <xf numFmtId="0" fontId="33" fillId="30" borderId="133" xfId="0" applyNumberFormat="1" applyFont="1" applyFill="1" applyBorder="1"/>
    <xf numFmtId="0" fontId="33" fillId="2" borderId="105" xfId="0" applyFont="1" applyFill="1" applyBorder="1"/>
    <xf numFmtId="175" fontId="33" fillId="2" borderId="106" xfId="131" applyNumberFormat="1" applyFont="1" applyFill="1" applyBorder="1"/>
    <xf numFmtId="175" fontId="33" fillId="2" borderId="42" xfId="131" applyNumberFormat="1" applyFont="1" applyFill="1" applyBorder="1" applyAlignment="1">
      <alignment horizontal="center"/>
    </xf>
    <xf numFmtId="177" fontId="33" fillId="2" borderId="121" xfId="134" applyNumberFormat="1" applyFont="1" applyFill="1" applyBorder="1"/>
    <xf numFmtId="177" fontId="33" fillId="2" borderId="134" xfId="134" applyNumberFormat="1" applyFont="1" applyFill="1" applyBorder="1"/>
    <xf numFmtId="177" fontId="33" fillId="2" borderId="135" xfId="134" applyNumberFormat="1" applyFont="1" applyFill="1" applyBorder="1"/>
    <xf numFmtId="175" fontId="33" fillId="2" borderId="0" xfId="131" applyNumberFormat="1" applyFont="1" applyFill="1" applyBorder="1"/>
    <xf numFmtId="9" fontId="33" fillId="2" borderId="49" xfId="133" applyFont="1" applyFill="1" applyBorder="1"/>
    <xf numFmtId="0" fontId="33" fillId="2" borderId="98" xfId="0" applyFont="1" applyFill="1" applyBorder="1"/>
    <xf numFmtId="175" fontId="33" fillId="2" borderId="15" xfId="131" applyNumberFormat="1" applyFont="1" applyFill="1" applyBorder="1"/>
    <xf numFmtId="0" fontId="33" fillId="2" borderId="123" xfId="0" applyFont="1" applyFill="1" applyBorder="1" applyAlignment="1">
      <alignment wrapText="1"/>
    </xf>
    <xf numFmtId="9" fontId="33" fillId="2" borderId="15" xfId="133" applyFont="1" applyFill="1" applyBorder="1"/>
    <xf numFmtId="0" fontId="37" fillId="2" borderId="136" xfId="0" applyFont="1" applyFill="1" applyBorder="1"/>
    <xf numFmtId="177" fontId="33" fillId="2" borderId="16" xfId="134" applyNumberFormat="1" applyFont="1" applyFill="1" applyBorder="1"/>
    <xf numFmtId="9" fontId="33" fillId="2" borderId="137" xfId="133" applyFont="1" applyFill="1" applyBorder="1"/>
    <xf numFmtId="9" fontId="33" fillId="2" borderId="0" xfId="133" applyFont="1" applyFill="1" applyBorder="1"/>
    <xf numFmtId="0" fontId="33" fillId="2" borderId="42" xfId="0" applyFont="1" applyFill="1" applyBorder="1" applyAlignment="1">
      <alignment horizontal="center"/>
    </xf>
    <xf numFmtId="0" fontId="33" fillId="2" borderId="44" xfId="0" applyFont="1" applyFill="1" applyBorder="1"/>
    <xf numFmtId="43" fontId="59" fillId="2" borderId="0" xfId="131" applyNumberFormat="1" applyFont="1" applyFill="1"/>
    <xf numFmtId="174" fontId="33" fillId="2" borderId="27" xfId="0" applyNumberFormat="1" applyFont="1" applyFill="1" applyBorder="1" applyAlignment="1">
      <alignment horizontal="center" vertical="center" wrapText="1"/>
    </xf>
    <xf numFmtId="0" fontId="33" fillId="25" borderId="123" xfId="0" applyFont="1" applyFill="1" applyBorder="1" applyAlignment="1">
      <alignment horizontal="center" vertical="center" wrapText="1"/>
    </xf>
    <xf numFmtId="0" fontId="33" fillId="2" borderId="123" xfId="0" applyFont="1" applyFill="1" applyBorder="1" applyAlignment="1">
      <alignment horizontal="center"/>
    </xf>
    <xf numFmtId="0" fontId="53" fillId="26" borderId="0" xfId="0" applyFont="1" applyFill="1"/>
    <xf numFmtId="0" fontId="53" fillId="26" borderId="0" xfId="0" applyFont="1" applyFill="1" applyAlignment="1">
      <alignment wrapText="1"/>
    </xf>
    <xf numFmtId="0" fontId="33" fillId="26" borderId="0" xfId="0" applyFont="1" applyFill="1"/>
    <xf numFmtId="0" fontId="53" fillId="26" borderId="0" xfId="0" applyFont="1" applyFill="1" applyAlignment="1">
      <alignment horizontal="center"/>
    </xf>
    <xf numFmtId="0" fontId="54" fillId="26" borderId="0" xfId="0" applyFont="1" applyFill="1"/>
    <xf numFmtId="180" fontId="53" fillId="26" borderId="0" xfId="0" applyNumberFormat="1" applyFont="1" applyFill="1"/>
    <xf numFmtId="10" fontId="53" fillId="26" borderId="0" xfId="133" applyNumberFormat="1" applyFont="1" applyFill="1"/>
    <xf numFmtId="178" fontId="53" fillId="26" borderId="0" xfId="0" applyNumberFormat="1" applyFont="1" applyFill="1"/>
    <xf numFmtId="177" fontId="33" fillId="26" borderId="0" xfId="134" applyNumberFormat="1" applyFont="1" applyFill="1" applyBorder="1"/>
    <xf numFmtId="0" fontId="61" fillId="26" borderId="0" xfId="0" applyFont="1" applyFill="1"/>
    <xf numFmtId="0" fontId="61" fillId="26" borderId="0" xfId="0" applyFont="1" applyFill="1" applyAlignment="1">
      <alignment horizontal="center"/>
    </xf>
    <xf numFmtId="0" fontId="33" fillId="28" borderId="0" xfId="0" applyFont="1" applyFill="1"/>
    <xf numFmtId="0" fontId="37" fillId="28" borderId="0" xfId="0" applyFont="1" applyFill="1"/>
    <xf numFmtId="174" fontId="33" fillId="2" borderId="27" xfId="0" applyNumberFormat="1" applyFont="1" applyFill="1" applyBorder="1" applyAlignment="1">
      <alignment horizontal="center" vertical="center" wrapText="1"/>
    </xf>
    <xf numFmtId="0" fontId="67" fillId="2" borderId="0" xfId="3" applyFont="1" applyFill="1" applyBorder="1">
      <alignment horizontal="left" vertical="center"/>
    </xf>
    <xf numFmtId="0" fontId="33" fillId="2" borderId="0" xfId="0" applyFont="1" applyFill="1" applyAlignment="1">
      <alignment horizontal="left" vertical="center"/>
    </xf>
    <xf numFmtId="0" fontId="33" fillId="26" borderId="133" xfId="0" applyNumberFormat="1" applyFont="1" applyFill="1" applyBorder="1"/>
    <xf numFmtId="9" fontId="33" fillId="32" borderId="141" xfId="133" applyFont="1" applyFill="1" applyBorder="1"/>
    <xf numFmtId="0" fontId="53" fillId="26" borderId="0" xfId="0" applyFont="1" applyFill="1" applyAlignment="1">
      <alignment horizontal="center" vertical="center" wrapText="1"/>
    </xf>
    <xf numFmtId="0" fontId="53" fillId="26" borderId="0" xfId="0" applyFont="1" applyFill="1" applyAlignment="1">
      <alignment horizontal="center" vertical="center"/>
    </xf>
    <xf numFmtId="0" fontId="70" fillId="26" borderId="0" xfId="0" applyFont="1" applyFill="1"/>
    <xf numFmtId="175" fontId="69" fillId="32" borderId="42" xfId="0" applyNumberFormat="1" applyFont="1" applyFill="1" applyBorder="1"/>
    <xf numFmtId="0" fontId="53" fillId="2" borderId="0" xfId="0" applyFont="1" applyFill="1" applyBorder="1" applyAlignment="1">
      <alignment horizontal="center" vertical="center" wrapText="1"/>
    </xf>
    <xf numFmtId="0" fontId="53" fillId="2" borderId="18" xfId="0" applyFont="1" applyFill="1" applyBorder="1" applyAlignment="1">
      <alignment horizontal="center" vertical="center" wrapText="1"/>
    </xf>
    <xf numFmtId="0" fontId="53" fillId="2" borderId="5" xfId="0" applyFont="1" applyFill="1" applyBorder="1" applyAlignment="1">
      <alignment horizontal="center" vertical="center" wrapText="1"/>
    </xf>
    <xf numFmtId="0" fontId="53" fillId="2" borderId="19" xfId="0" applyFont="1" applyFill="1" applyBorder="1" applyAlignment="1">
      <alignment horizontal="center" vertical="center" wrapText="1"/>
    </xf>
    <xf numFmtId="0" fontId="53" fillId="26" borderId="0" xfId="0" applyFont="1" applyFill="1" applyBorder="1"/>
    <xf numFmtId="0" fontId="33" fillId="2" borderId="49" xfId="0" applyFont="1" applyFill="1" applyBorder="1"/>
    <xf numFmtId="177" fontId="33" fillId="32" borderId="119" xfId="134" applyNumberFormat="1" applyFont="1" applyFill="1" applyBorder="1"/>
    <xf numFmtId="0" fontId="53" fillId="2" borderId="0" xfId="0" applyFont="1" applyFill="1" applyBorder="1"/>
    <xf numFmtId="175" fontId="33" fillId="2" borderId="121" xfId="131" applyNumberFormat="1" applyFont="1" applyFill="1" applyBorder="1"/>
    <xf numFmtId="175" fontId="33" fillId="32" borderId="43" xfId="131" applyNumberFormat="1" applyFont="1" applyFill="1" applyBorder="1"/>
    <xf numFmtId="0" fontId="33" fillId="2" borderId="17" xfId="0" applyFont="1" applyFill="1" applyBorder="1"/>
    <xf numFmtId="0" fontId="33" fillId="2" borderId="121" xfId="0" applyFont="1" applyFill="1" applyBorder="1"/>
    <xf numFmtId="0" fontId="53" fillId="2" borderId="121" xfId="0" applyFont="1" applyFill="1" applyBorder="1" applyAlignment="1">
      <alignment horizontal="center" vertical="center"/>
    </xf>
    <xf numFmtId="175" fontId="33" fillId="2" borderId="17" xfId="131" applyNumberFormat="1" applyFont="1" applyFill="1" applyBorder="1"/>
    <xf numFmtId="0" fontId="53" fillId="2" borderId="121" xfId="0" applyFont="1" applyFill="1" applyBorder="1"/>
    <xf numFmtId="0" fontId="53" fillId="2" borderId="19" xfId="0" applyFont="1" applyFill="1" applyBorder="1" applyAlignment="1">
      <alignment wrapText="1"/>
    </xf>
    <xf numFmtId="0" fontId="71" fillId="28" borderId="0" xfId="0" applyFont="1" applyFill="1"/>
    <xf numFmtId="0" fontId="53" fillId="2" borderId="18" xfId="0" applyFont="1" applyFill="1" applyBorder="1" applyAlignment="1">
      <alignment wrapText="1"/>
    </xf>
    <xf numFmtId="0" fontId="53" fillId="2" borderId="5" xfId="0" applyFont="1" applyFill="1" applyBorder="1" applyAlignment="1">
      <alignment wrapText="1"/>
    </xf>
    <xf numFmtId="0" fontId="33" fillId="28" borderId="42" xfId="131" applyNumberFormat="1" applyFont="1" applyFill="1" applyBorder="1"/>
    <xf numFmtId="177" fontId="33" fillId="2" borderId="119" xfId="134" applyNumberFormat="1" applyFont="1" applyFill="1" applyBorder="1" applyAlignment="1">
      <alignment horizontal="center"/>
    </xf>
    <xf numFmtId="0" fontId="53" fillId="26" borderId="0" xfId="0" applyFont="1" applyFill="1" applyAlignment="1"/>
    <xf numFmtId="0" fontId="53" fillId="2" borderId="17" xfId="0" applyFont="1" applyFill="1" applyBorder="1" applyAlignment="1">
      <alignment wrapText="1"/>
    </xf>
    <xf numFmtId="0" fontId="53" fillId="2" borderId="0" xfId="0" applyFont="1" applyFill="1" applyBorder="1" applyAlignment="1">
      <alignment wrapText="1"/>
    </xf>
    <xf numFmtId="0" fontId="53" fillId="2" borderId="121" xfId="0" applyFont="1" applyFill="1" applyBorder="1" applyAlignment="1">
      <alignment wrapText="1"/>
    </xf>
    <xf numFmtId="0" fontId="53" fillId="2" borderId="17" xfId="0" applyFont="1" applyFill="1" applyBorder="1"/>
    <xf numFmtId="0" fontId="37" fillId="2" borderId="17" xfId="0" applyFont="1" applyFill="1" applyBorder="1" applyAlignment="1">
      <alignment wrapText="1"/>
    </xf>
    <xf numFmtId="0" fontId="37" fillId="2" borderId="121" xfId="0" applyFont="1" applyFill="1" applyBorder="1" applyAlignment="1">
      <alignment wrapText="1"/>
    </xf>
    <xf numFmtId="0" fontId="33" fillId="0" borderId="149" xfId="233" applyFont="1" applyFill="1" applyBorder="1" applyAlignment="1"/>
    <xf numFmtId="0" fontId="37" fillId="2" borderId="150" xfId="0" applyFont="1" applyFill="1" applyBorder="1" applyAlignment="1">
      <alignment vertical="center" wrapText="1"/>
    </xf>
    <xf numFmtId="0" fontId="53" fillId="2" borderId="16" xfId="0" applyFont="1" applyFill="1" applyBorder="1"/>
    <xf numFmtId="175" fontId="33" fillId="2" borderId="151" xfId="131" applyNumberFormat="1" applyFont="1" applyFill="1" applyBorder="1" applyAlignment="1">
      <alignment horizontal="center" vertical="center" wrapText="1"/>
    </xf>
    <xf numFmtId="0" fontId="73" fillId="2" borderId="14" xfId="0" applyFont="1" applyFill="1" applyBorder="1"/>
    <xf numFmtId="0" fontId="73" fillId="2" borderId="147" xfId="0" applyFont="1" applyFill="1" applyBorder="1"/>
    <xf numFmtId="177" fontId="74" fillId="28" borderId="42" xfId="134" applyNumberFormat="1" applyFont="1" applyFill="1" applyBorder="1"/>
    <xf numFmtId="9" fontId="33" fillId="2" borderId="121" xfId="133" applyFont="1" applyFill="1" applyBorder="1"/>
    <xf numFmtId="0" fontId="72" fillId="2" borderId="17" xfId="0" applyFont="1" applyFill="1" applyBorder="1" applyAlignment="1">
      <alignment wrapText="1"/>
    </xf>
    <xf numFmtId="0" fontId="53" fillId="2" borderId="0" xfId="0" applyFont="1" applyFill="1" applyBorder="1" applyAlignment="1">
      <alignment horizontal="center"/>
    </xf>
    <xf numFmtId="175" fontId="33" fillId="28" borderId="138" xfId="134" applyNumberFormat="1" applyFont="1" applyFill="1" applyBorder="1"/>
    <xf numFmtId="0" fontId="33" fillId="28" borderId="43" xfId="134" applyNumberFormat="1" applyFont="1" applyFill="1" applyBorder="1"/>
    <xf numFmtId="0" fontId="33" fillId="2" borderId="0" xfId="131" applyNumberFormat="1" applyFont="1" applyFill="1" applyBorder="1" applyAlignment="1">
      <alignment horizontal="center" vertical="center" wrapText="1"/>
    </xf>
    <xf numFmtId="0" fontId="33" fillId="25" borderId="138" xfId="131" applyNumberFormat="1" applyFont="1" applyFill="1" applyBorder="1" applyAlignment="1">
      <alignment horizontal="center" vertical="center" wrapText="1"/>
    </xf>
    <xf numFmtId="0" fontId="33" fillId="25" borderId="43" xfId="131" applyNumberFormat="1" applyFont="1" applyFill="1" applyBorder="1" applyAlignment="1">
      <alignment horizontal="center"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xf>
    <xf numFmtId="0" fontId="41" fillId="2" borderId="92" xfId="0" applyFont="1" applyFill="1" applyBorder="1" applyAlignment="1">
      <alignment horizontal="center" vertical="center"/>
    </xf>
    <xf numFmtId="0" fontId="33" fillId="26" borderId="44" xfId="0" applyFont="1" applyFill="1" applyBorder="1" applyAlignment="1">
      <alignment horizontal="center" vertical="center" wrapText="1"/>
    </xf>
    <xf numFmtId="174" fontId="33" fillId="26" borderId="82" xfId="0" applyNumberFormat="1" applyFont="1" applyFill="1" applyBorder="1" applyAlignment="1">
      <alignment horizontal="center" vertical="center" wrapText="1"/>
    </xf>
    <xf numFmtId="0" fontId="33" fillId="26" borderId="42" xfId="131" applyNumberFormat="1" applyFont="1" applyFill="1" applyBorder="1" applyAlignment="1">
      <alignment horizontal="center" vertical="center" wrapText="1"/>
    </xf>
    <xf numFmtId="0" fontId="33" fillId="2" borderId="123" xfId="0" applyFont="1" applyFill="1" applyBorder="1" applyAlignment="1">
      <alignment horizontal="center" vertical="center" wrapText="1"/>
    </xf>
    <xf numFmtId="174" fontId="33" fillId="2" borderId="42" xfId="0" applyNumberFormat="1" applyFont="1" applyFill="1" applyBorder="1" applyAlignment="1">
      <alignment horizontal="center" vertical="center" wrapText="1"/>
    </xf>
    <xf numFmtId="0" fontId="33" fillId="2" borderId="114" xfId="131" applyNumberFormat="1" applyFont="1" applyFill="1" applyBorder="1" applyAlignment="1">
      <alignment horizontal="center" vertical="center" wrapText="1"/>
    </xf>
    <xf numFmtId="0" fontId="33" fillId="2" borderId="82" xfId="131" applyNumberFormat="1" applyFont="1" applyFill="1" applyBorder="1" applyAlignment="1">
      <alignment horizontal="center" vertical="center" wrapText="1"/>
    </xf>
    <xf numFmtId="0" fontId="33" fillId="2" borderId="42" xfId="131" applyNumberFormat="1" applyFont="1" applyFill="1" applyBorder="1" applyAlignment="1">
      <alignment horizontal="center" vertical="center" wrapText="1"/>
    </xf>
    <xf numFmtId="0" fontId="33" fillId="0" borderId="154" xfId="0" applyFont="1" applyBorder="1"/>
    <xf numFmtId="0" fontId="33" fillId="0" borderId="155" xfId="0" applyFont="1" applyBorder="1"/>
    <xf numFmtId="0" fontId="33" fillId="2" borderId="155" xfId="0" applyFont="1" applyFill="1" applyBorder="1" applyAlignment="1">
      <alignment horizontal="center"/>
    </xf>
    <xf numFmtId="0" fontId="33" fillId="2" borderId="156" xfId="0" applyFont="1" applyFill="1" applyBorder="1"/>
    <xf numFmtId="0" fontId="33" fillId="0" borderId="9" xfId="0" applyFont="1" applyBorder="1"/>
    <xf numFmtId="0" fontId="37" fillId="0" borderId="0" xfId="0" applyFont="1" applyBorder="1"/>
    <xf numFmtId="0" fontId="33" fillId="0" borderId="0" xfId="0" applyFont="1" applyBorder="1" applyAlignment="1">
      <alignment horizontal="center"/>
    </xf>
    <xf numFmtId="0" fontId="33" fillId="25" borderId="0" xfId="0" applyFont="1" applyFill="1" applyBorder="1"/>
    <xf numFmtId="175" fontId="33" fillId="25" borderId="0" xfId="131" applyNumberFormat="1" applyFont="1" applyFill="1" applyBorder="1" applyAlignment="1">
      <alignment horizontal="center"/>
    </xf>
    <xf numFmtId="175" fontId="33" fillId="2" borderId="0" xfId="131" applyNumberFormat="1" applyFont="1" applyFill="1" applyBorder="1" applyAlignment="1">
      <alignment horizontal="center"/>
    </xf>
    <xf numFmtId="0" fontId="33" fillId="0" borderId="0" xfId="0" applyFont="1" applyBorder="1" applyAlignment="1">
      <alignment horizontal="right"/>
    </xf>
    <xf numFmtId="175" fontId="33" fillId="0" borderId="0" xfId="131" applyNumberFormat="1" applyFont="1" applyBorder="1" applyAlignment="1">
      <alignment horizontal="center"/>
    </xf>
    <xf numFmtId="0" fontId="37" fillId="0" borderId="0" xfId="0" applyFont="1" applyBorder="1" applyAlignment="1">
      <alignment horizontal="center"/>
    </xf>
    <xf numFmtId="173" fontId="33" fillId="0" borderId="0" xfId="0" applyNumberFormat="1" applyFont="1" applyBorder="1" applyAlignment="1">
      <alignment horizontal="center"/>
    </xf>
    <xf numFmtId="173" fontId="39" fillId="2" borderId="0" xfId="8" applyNumberFormat="1" applyFont="1" applyFill="1" applyBorder="1" applyAlignment="1">
      <alignment horizontal="center" vertical="center"/>
    </xf>
    <xf numFmtId="166" fontId="37" fillId="2" borderId="0" xfId="8" applyNumberFormat="1" applyFont="1" applyFill="1" applyBorder="1">
      <alignment horizontal="right" vertical="center"/>
    </xf>
    <xf numFmtId="166" fontId="39" fillId="2" borderId="0" xfId="8" applyNumberFormat="1" applyFont="1" applyFill="1" applyBorder="1" applyAlignment="1">
      <alignment horizontal="center" vertical="center"/>
    </xf>
    <xf numFmtId="0" fontId="33" fillId="0" borderId="91" xfId="0" applyFont="1" applyBorder="1"/>
    <xf numFmtId="0" fontId="33" fillId="0" borderId="92" xfId="0" applyFont="1" applyBorder="1"/>
    <xf numFmtId="0" fontId="33" fillId="0" borderId="92" xfId="0" applyFont="1" applyBorder="1" applyAlignment="1">
      <alignment horizontal="center"/>
    </xf>
    <xf numFmtId="0" fontId="33" fillId="0" borderId="93" xfId="0" applyFont="1" applyBorder="1"/>
    <xf numFmtId="173" fontId="33" fillId="2" borderId="0" xfId="8" applyNumberFormat="1" applyFont="1" applyFill="1" applyBorder="1" applyAlignment="1">
      <alignment horizontal="center" vertical="center"/>
    </xf>
    <xf numFmtId="173" fontId="33" fillId="2" borderId="0" xfId="0" applyNumberFormat="1" applyFont="1" applyFill="1" applyBorder="1" applyAlignment="1">
      <alignment horizontal="center"/>
    </xf>
    <xf numFmtId="0" fontId="33" fillId="2" borderId="92" xfId="0" applyFont="1" applyFill="1" applyBorder="1" applyAlignment="1">
      <alignment horizontal="center"/>
    </xf>
    <xf numFmtId="0" fontId="33" fillId="2" borderId="154" xfId="0" applyFont="1" applyFill="1" applyBorder="1"/>
    <xf numFmtId="0" fontId="33" fillId="2" borderId="155" xfId="0" applyFont="1" applyFill="1" applyBorder="1"/>
    <xf numFmtId="172" fontId="76" fillId="41" borderId="143" xfId="262" applyNumberFormat="1" applyFont="1" applyBorder="1" applyAlignment="1">
      <alignment horizontal="center" vertical="center"/>
    </xf>
    <xf numFmtId="0" fontId="33" fillId="25" borderId="157" xfId="131" applyNumberFormat="1" applyFont="1" applyFill="1" applyBorder="1" applyAlignment="1">
      <alignment horizontal="center" vertical="center" wrapText="1"/>
    </xf>
    <xf numFmtId="0" fontId="33" fillId="28" borderId="43" xfId="131" applyNumberFormat="1" applyFont="1" applyFill="1" applyBorder="1" applyAlignment="1">
      <alignment horizontal="center" vertical="center" wrapText="1"/>
    </xf>
    <xf numFmtId="0" fontId="33" fillId="26" borderId="158" xfId="131" applyNumberFormat="1" applyFont="1" applyFill="1" applyBorder="1" applyAlignment="1">
      <alignment horizontal="center" vertical="center" wrapText="1"/>
    </xf>
    <xf numFmtId="0" fontId="33" fillId="26" borderId="159" xfId="131" applyNumberFormat="1" applyFont="1" applyFill="1" applyBorder="1" applyAlignment="1">
      <alignment horizontal="center" vertical="center" wrapText="1"/>
    </xf>
    <xf numFmtId="0" fontId="33" fillId="2" borderId="96" xfId="0" applyFont="1" applyFill="1" applyBorder="1"/>
    <xf numFmtId="0" fontId="33" fillId="2" borderId="18" xfId="0" applyFont="1" applyFill="1" applyBorder="1" applyAlignment="1">
      <alignment horizontal="center" vertical="center" wrapText="1"/>
    </xf>
    <xf numFmtId="0" fontId="33" fillId="26" borderId="161" xfId="0" applyFont="1" applyFill="1" applyBorder="1" applyAlignment="1">
      <alignment horizontal="center" vertical="center" wrapText="1"/>
    </xf>
    <xf numFmtId="174" fontId="33" fillId="26" borderId="158" xfId="0" applyNumberFormat="1" applyFont="1" applyFill="1" applyBorder="1" applyAlignment="1">
      <alignment horizontal="center" vertical="center" wrapText="1"/>
    </xf>
    <xf numFmtId="0" fontId="33" fillId="28" borderId="157" xfId="131" applyNumberFormat="1" applyFont="1" applyFill="1" applyBorder="1" applyAlignment="1">
      <alignment horizontal="center" vertical="center" wrapText="1"/>
    </xf>
    <xf numFmtId="0" fontId="33" fillId="28" borderId="138" xfId="131" applyNumberFormat="1" applyFont="1" applyFill="1" applyBorder="1" applyAlignment="1">
      <alignment horizontal="center" vertical="center" wrapText="1"/>
    </xf>
    <xf numFmtId="0" fontId="33" fillId="25" borderId="159" xfId="131" applyNumberFormat="1" applyFont="1" applyFill="1" applyBorder="1" applyAlignment="1">
      <alignment horizontal="center" vertical="center" wrapText="1"/>
    </xf>
    <xf numFmtId="41" fontId="33" fillId="2" borderId="160" xfId="131" applyNumberFormat="1" applyFont="1" applyFill="1" applyBorder="1" applyAlignment="1">
      <alignment horizontal="center" vertical="center" wrapText="1"/>
    </xf>
    <xf numFmtId="41" fontId="33" fillId="2" borderId="163" xfId="131" applyNumberFormat="1" applyFont="1" applyFill="1" applyBorder="1" applyAlignment="1">
      <alignment horizontal="center" vertical="center" wrapText="1"/>
    </xf>
    <xf numFmtId="41" fontId="33" fillId="2" borderId="162" xfId="131" applyNumberFormat="1" applyFont="1" applyFill="1" applyBorder="1" applyAlignment="1">
      <alignment horizontal="center" vertical="center" wrapText="1"/>
    </xf>
    <xf numFmtId="0" fontId="33" fillId="0" borderId="82" xfId="131" applyNumberFormat="1" applyFont="1" applyFill="1" applyBorder="1" applyAlignment="1">
      <alignment horizontal="left" vertical="center" wrapText="1"/>
    </xf>
    <xf numFmtId="0" fontId="33" fillId="0" borderId="42" xfId="131" applyNumberFormat="1" applyFont="1" applyFill="1" applyBorder="1" applyAlignment="1">
      <alignment horizontal="left" vertical="center" wrapText="1"/>
    </xf>
    <xf numFmtId="0" fontId="33" fillId="0" borderId="158" xfId="131" applyNumberFormat="1" applyFont="1" applyFill="1" applyBorder="1" applyAlignment="1">
      <alignment horizontal="left" vertical="center" wrapText="1"/>
    </xf>
    <xf numFmtId="0" fontId="33" fillId="0" borderId="163" xfId="131" applyNumberFormat="1" applyFont="1" applyFill="1" applyBorder="1" applyAlignment="1">
      <alignment horizontal="left" vertical="center" wrapText="1"/>
    </xf>
    <xf numFmtId="0" fontId="33" fillId="2" borderId="164" xfId="0" applyFont="1" applyFill="1" applyBorder="1"/>
    <xf numFmtId="0" fontId="33" fillId="2" borderId="165" xfId="0" applyFont="1" applyFill="1" applyBorder="1"/>
    <xf numFmtId="0" fontId="33" fillId="2" borderId="165" xfId="0" applyFont="1" applyFill="1" applyBorder="1" applyAlignment="1">
      <alignment horizontal="center" vertical="center" wrapText="1"/>
    </xf>
    <xf numFmtId="0" fontId="33" fillId="2" borderId="165" xfId="0" applyFont="1" applyFill="1" applyBorder="1" applyAlignment="1">
      <alignment horizontal="center" vertical="center"/>
    </xf>
    <xf numFmtId="0" fontId="33" fillId="2" borderId="165" xfId="0" applyNumberFormat="1" applyFont="1" applyFill="1" applyBorder="1" applyAlignment="1">
      <alignment horizontal="center" vertical="center" wrapText="1"/>
    </xf>
    <xf numFmtId="0" fontId="33" fillId="2" borderId="166" xfId="0" applyFont="1" applyFill="1" applyBorder="1"/>
    <xf numFmtId="0" fontId="33" fillId="2" borderId="133" xfId="0" applyFont="1" applyFill="1" applyBorder="1" applyAlignment="1">
      <alignment horizontal="center" vertical="center"/>
    </xf>
    <xf numFmtId="174" fontId="33" fillId="2" borderId="133" xfId="0" applyNumberFormat="1" applyFont="1" applyFill="1" applyBorder="1" applyAlignment="1">
      <alignment horizontal="center" vertical="center" wrapText="1"/>
    </xf>
    <xf numFmtId="0" fontId="33" fillId="2" borderId="133" xfId="0" applyNumberFormat="1" applyFont="1" applyFill="1" applyBorder="1" applyAlignment="1">
      <alignment horizontal="center" vertical="center" wrapText="1"/>
    </xf>
    <xf numFmtId="174" fontId="33" fillId="25" borderId="167" xfId="0" applyNumberFormat="1" applyFont="1" applyFill="1" applyBorder="1" applyAlignment="1">
      <alignment horizontal="center" vertical="center" wrapText="1"/>
    </xf>
    <xf numFmtId="0" fontId="33" fillId="25" borderId="167" xfId="131" applyNumberFormat="1" applyFont="1" applyFill="1" applyBorder="1" applyAlignment="1">
      <alignment horizontal="center" vertical="center" wrapText="1"/>
    </xf>
    <xf numFmtId="0" fontId="77" fillId="2" borderId="0" xfId="0" applyFont="1" applyFill="1"/>
    <xf numFmtId="0" fontId="78" fillId="2" borderId="0" xfId="0" applyFont="1" applyFill="1"/>
    <xf numFmtId="0" fontId="79" fillId="2" borderId="5" xfId="0" applyFont="1" applyFill="1" applyBorder="1"/>
    <xf numFmtId="0" fontId="79" fillId="2" borderId="0" xfId="0" applyFont="1" applyFill="1"/>
    <xf numFmtId="0" fontId="80" fillId="2" borderId="0" xfId="0" applyFont="1" applyFill="1"/>
    <xf numFmtId="0" fontId="33" fillId="28" borderId="0" xfId="0" applyFont="1" applyFill="1" applyBorder="1" applyAlignment="1">
      <alignment horizontal="left" vertical="center"/>
    </xf>
    <xf numFmtId="0" fontId="33" fillId="28" borderId="0" xfId="0" applyFont="1" applyFill="1" applyBorder="1" applyAlignment="1">
      <alignment vertical="top" wrapText="1"/>
    </xf>
    <xf numFmtId="0" fontId="0" fillId="2" borderId="164" xfId="0" applyFill="1" applyBorder="1"/>
    <xf numFmtId="0" fontId="0" fillId="2" borderId="165" xfId="0" applyFill="1" applyBorder="1"/>
    <xf numFmtId="0" fontId="0" fillId="2" borderId="166" xfId="0" applyFill="1" applyBorder="1"/>
    <xf numFmtId="0" fontId="0" fillId="2" borderId="9" xfId="0" applyFill="1" applyBorder="1"/>
    <xf numFmtId="0" fontId="0" fillId="2" borderId="10" xfId="0" applyFill="1" applyBorder="1"/>
    <xf numFmtId="0" fontId="33" fillId="25" borderId="45" xfId="0" applyFont="1" applyFill="1" applyBorder="1" applyAlignment="1">
      <alignment horizontal="left" vertical="center" wrapText="1"/>
    </xf>
    <xf numFmtId="0" fontId="33" fillId="25" borderId="44" xfId="0" applyFont="1" applyFill="1" applyBorder="1" applyAlignment="1">
      <alignment horizontal="left" vertical="center" wrapText="1"/>
    </xf>
    <xf numFmtId="0" fontId="33" fillId="25" borderId="167" xfId="131" applyNumberFormat="1" applyFont="1" applyFill="1" applyBorder="1" applyAlignment="1">
      <alignment horizontal="left" vertical="center" wrapText="1"/>
    </xf>
    <xf numFmtId="0" fontId="33" fillId="25" borderId="82" xfId="131" applyNumberFormat="1" applyFont="1" applyFill="1" applyBorder="1" applyAlignment="1">
      <alignment horizontal="left" vertical="center" wrapText="1"/>
    </xf>
    <xf numFmtId="0" fontId="33" fillId="25" borderId="42" xfId="131" applyNumberFormat="1" applyFont="1" applyFill="1" applyBorder="1" applyAlignment="1">
      <alignment horizontal="left" vertical="center" wrapText="1"/>
    </xf>
    <xf numFmtId="43" fontId="33" fillId="2" borderId="0" xfId="0" applyNumberFormat="1" applyFont="1" applyFill="1"/>
    <xf numFmtId="0" fontId="33" fillId="25" borderId="114" xfId="131" applyNumberFormat="1" applyFont="1" applyFill="1" applyBorder="1" applyAlignment="1">
      <alignment vertical="center" wrapText="1"/>
    </xf>
    <xf numFmtId="0" fontId="33" fillId="25" borderId="82" xfId="131" applyNumberFormat="1" applyFont="1" applyFill="1" applyBorder="1" applyAlignment="1">
      <alignment vertical="center" wrapText="1"/>
    </xf>
    <xf numFmtId="0" fontId="33" fillId="25" borderId="42" xfId="131" applyNumberFormat="1" applyFont="1" applyFill="1" applyBorder="1" applyAlignment="1">
      <alignment vertical="center" wrapText="1"/>
    </xf>
    <xf numFmtId="0" fontId="82" fillId="0" borderId="0" xfId="264" applyFont="1" applyFill="1" applyBorder="1" applyAlignment="1"/>
    <xf numFmtId="175" fontId="33" fillId="25" borderId="0" xfId="131" applyNumberFormat="1" applyFont="1" applyFill="1" applyBorder="1" applyAlignment="1">
      <alignment vertical="center"/>
    </xf>
    <xf numFmtId="1" fontId="33" fillId="25" borderId="115" xfId="131" applyNumberFormat="1" applyFont="1" applyFill="1" applyBorder="1" applyAlignment="1">
      <alignment vertical="center"/>
    </xf>
    <xf numFmtId="43" fontId="33" fillId="25" borderId="126" xfId="131" applyFont="1" applyFill="1" applyBorder="1" applyAlignment="1">
      <alignment vertical="center"/>
    </xf>
    <xf numFmtId="1" fontId="33" fillId="25" borderId="126" xfId="131" applyNumberFormat="1" applyFont="1" applyFill="1" applyBorder="1" applyAlignment="1">
      <alignment vertical="center"/>
    </xf>
    <xf numFmtId="10" fontId="33" fillId="25" borderId="115" xfId="133" applyNumberFormat="1" applyFont="1" applyFill="1" applyBorder="1" applyAlignment="1">
      <alignment vertical="center"/>
    </xf>
    <xf numFmtId="9" fontId="33" fillId="25" borderId="126" xfId="133" applyFont="1" applyFill="1" applyBorder="1" applyAlignment="1">
      <alignment vertical="center"/>
    </xf>
    <xf numFmtId="10" fontId="33" fillId="25" borderId="126" xfId="133" applyNumberFormat="1" applyFont="1" applyFill="1" applyBorder="1" applyAlignment="1">
      <alignment vertical="center"/>
    </xf>
    <xf numFmtId="43" fontId="33" fillId="25" borderId="115" xfId="131" applyFont="1" applyFill="1" applyBorder="1" applyAlignment="1">
      <alignment vertical="center"/>
    </xf>
    <xf numFmtId="15" fontId="79" fillId="2" borderId="0" xfId="0" applyNumberFormat="1" applyFont="1" applyFill="1"/>
    <xf numFmtId="0" fontId="33" fillId="25" borderId="147" xfId="261" applyFont="1" applyFill="1" applyBorder="1" applyAlignment="1" applyProtection="1">
      <alignment horizontal="center" vertical="center"/>
    </xf>
    <xf numFmtId="0" fontId="33" fillId="25" borderId="152" xfId="261" applyFont="1" applyFill="1" applyBorder="1" applyAlignment="1" applyProtection="1">
      <alignment horizontal="center" vertical="center"/>
    </xf>
    <xf numFmtId="0" fontId="33" fillId="28" borderId="0" xfId="0" applyFont="1" applyFill="1" applyAlignment="1">
      <alignment horizontal="left" wrapText="1"/>
    </xf>
    <xf numFmtId="0" fontId="51" fillId="32" borderId="147" xfId="4" applyFont="1" applyFill="1" applyBorder="1" applyAlignment="1">
      <alignment horizontal="center" vertical="center"/>
    </xf>
    <xf numFmtId="0" fontId="51" fillId="32" borderId="148" xfId="4" applyFont="1" applyFill="1" applyBorder="1" applyAlignment="1">
      <alignment horizontal="center" vertical="center"/>
    </xf>
    <xf numFmtId="0" fontId="51" fillId="32" borderId="152" xfId="4" applyFont="1" applyFill="1" applyBorder="1" applyAlignment="1">
      <alignment horizontal="center" vertical="center"/>
    </xf>
    <xf numFmtId="0" fontId="33" fillId="28" borderId="0" xfId="0" applyFont="1" applyFill="1" applyAlignment="1">
      <alignment horizontal="left" vertical="top" wrapText="1"/>
    </xf>
    <xf numFmtId="0" fontId="33" fillId="28" borderId="147" xfId="0" applyFont="1" applyFill="1" applyBorder="1" applyAlignment="1">
      <alignment horizontal="left"/>
    </xf>
    <xf numFmtId="0" fontId="33" fillId="28" borderId="148" xfId="0" applyFont="1" applyFill="1" applyBorder="1" applyAlignment="1">
      <alignment horizontal="left"/>
    </xf>
    <xf numFmtId="0" fontId="33" fillId="28" borderId="152" xfId="0" applyFont="1" applyFill="1" applyBorder="1" applyAlignment="1">
      <alignment horizontal="left"/>
    </xf>
    <xf numFmtId="0" fontId="33" fillId="37" borderId="147" xfId="0" applyFont="1" applyFill="1" applyBorder="1" applyAlignment="1">
      <alignment horizontal="left"/>
    </xf>
    <xf numFmtId="0" fontId="33" fillId="37" borderId="148" xfId="0" applyFont="1" applyFill="1" applyBorder="1" applyAlignment="1">
      <alignment horizontal="left"/>
    </xf>
    <xf numFmtId="0" fontId="33" fillId="37" borderId="152" xfId="0" applyFont="1" applyFill="1" applyBorder="1" applyAlignment="1">
      <alignment horizontal="left"/>
    </xf>
    <xf numFmtId="0" fontId="33" fillId="39" borderId="147" xfId="0" applyFont="1" applyFill="1" applyBorder="1" applyAlignment="1">
      <alignment horizontal="left"/>
    </xf>
    <xf numFmtId="0" fontId="33" fillId="39" borderId="148" xfId="0" applyFont="1" applyFill="1" applyBorder="1" applyAlignment="1">
      <alignment horizontal="left"/>
    </xf>
    <xf numFmtId="0" fontId="33" fillId="39" borderId="152" xfId="0" applyFont="1" applyFill="1" applyBorder="1" applyAlignment="1">
      <alignment horizontal="left"/>
    </xf>
    <xf numFmtId="0" fontId="33" fillId="38" borderId="147" xfId="0" applyFont="1" applyFill="1" applyBorder="1" applyAlignment="1">
      <alignment horizontal="left"/>
    </xf>
    <xf numFmtId="0" fontId="33" fillId="38" borderId="148" xfId="0" applyFont="1" applyFill="1" applyBorder="1" applyAlignment="1">
      <alignment horizontal="left"/>
    </xf>
    <xf numFmtId="0" fontId="33" fillId="38" borderId="152" xfId="0" applyFont="1" applyFill="1" applyBorder="1" applyAlignment="1">
      <alignment horizontal="left"/>
    </xf>
    <xf numFmtId="0" fontId="33" fillId="40" borderId="147" xfId="0" applyFont="1" applyFill="1" applyBorder="1" applyAlignment="1">
      <alignment horizontal="left"/>
    </xf>
    <xf numFmtId="0" fontId="33" fillId="40" borderId="148" xfId="0" applyFont="1" applyFill="1" applyBorder="1" applyAlignment="1">
      <alignment horizontal="left"/>
    </xf>
    <xf numFmtId="0" fontId="33" fillId="40" borderId="152" xfId="0" applyFont="1" applyFill="1" applyBorder="1" applyAlignment="1">
      <alignment horizontal="left"/>
    </xf>
    <xf numFmtId="0" fontId="37" fillId="2" borderId="14" xfId="0" quotePrefix="1" applyFont="1" applyFill="1" applyBorder="1" applyAlignment="1">
      <alignment horizontal="left" vertical="center" wrapText="1"/>
    </xf>
    <xf numFmtId="0" fontId="33" fillId="2" borderId="15" xfId="0" applyFont="1" applyFill="1" applyBorder="1" applyAlignment="1">
      <alignment horizontal="left" vertical="center"/>
    </xf>
    <xf numFmtId="0" fontId="33" fillId="2" borderId="16" xfId="0" applyFont="1" applyFill="1" applyBorder="1" applyAlignment="1">
      <alignment horizontal="left" vertical="center"/>
    </xf>
    <xf numFmtId="0" fontId="33" fillId="2" borderId="17" xfId="0" applyFont="1" applyFill="1" applyBorder="1" applyAlignment="1">
      <alignment horizontal="left" vertical="center"/>
    </xf>
    <xf numFmtId="0" fontId="33" fillId="2" borderId="0" xfId="0" applyFont="1" applyFill="1" applyBorder="1" applyAlignment="1">
      <alignment horizontal="left" vertical="center"/>
    </xf>
    <xf numFmtId="0" fontId="33" fillId="2" borderId="121" xfId="0" applyFont="1" applyFill="1" applyBorder="1" applyAlignment="1">
      <alignment horizontal="left" vertical="center"/>
    </xf>
    <xf numFmtId="0" fontId="33" fillId="2" borderId="18" xfId="0" applyFont="1" applyFill="1" applyBorder="1" applyAlignment="1">
      <alignment horizontal="left" vertical="center"/>
    </xf>
    <xf numFmtId="0" fontId="33" fillId="2" borderId="5" xfId="0" applyFont="1" applyFill="1" applyBorder="1" applyAlignment="1">
      <alignment horizontal="left" vertical="center"/>
    </xf>
    <xf numFmtId="0" fontId="33" fillId="2" borderId="19" xfId="0" applyFont="1" applyFill="1" applyBorder="1" applyAlignment="1">
      <alignment horizontal="left" vertical="center"/>
    </xf>
    <xf numFmtId="0" fontId="33" fillId="2" borderId="14" xfId="0" applyFont="1" applyFill="1" applyBorder="1" applyAlignment="1">
      <alignment horizontal="left" vertical="center" wrapText="1"/>
    </xf>
    <xf numFmtId="0" fontId="33" fillId="2" borderId="147" xfId="0" applyFont="1" applyFill="1" applyBorder="1" applyAlignment="1" applyProtection="1">
      <alignment horizontal="center" vertical="center"/>
    </xf>
    <xf numFmtId="0" fontId="33" fillId="2" borderId="152" xfId="0" applyFont="1" applyFill="1" applyBorder="1" applyAlignment="1" applyProtection="1">
      <alignment horizontal="center" vertical="center"/>
    </xf>
    <xf numFmtId="0" fontId="39" fillId="27" borderId="147" xfId="0" applyFont="1" applyFill="1" applyBorder="1" applyAlignment="1" applyProtection="1">
      <alignment horizontal="center" vertical="center"/>
    </xf>
    <xf numFmtId="0" fontId="39" fillId="27" borderId="152" xfId="0" applyFont="1" applyFill="1" applyBorder="1" applyAlignment="1" applyProtection="1">
      <alignment horizontal="center" vertical="center"/>
    </xf>
    <xf numFmtId="0" fontId="47" fillId="29" borderId="147" xfId="132" applyFont="1" applyBorder="1" applyAlignment="1" applyProtection="1">
      <alignment horizontal="center" vertical="center"/>
    </xf>
    <xf numFmtId="0" fontId="47" fillId="29" borderId="152" xfId="132" applyFont="1" applyBorder="1" applyAlignment="1" applyProtection="1">
      <alignment horizontal="center" vertical="center"/>
    </xf>
    <xf numFmtId="0" fontId="33" fillId="26" borderId="147" xfId="0" applyFont="1" applyFill="1" applyBorder="1" applyAlignment="1">
      <alignment horizontal="center"/>
    </xf>
    <xf numFmtId="0" fontId="33" fillId="26" borderId="152" xfId="0" applyFont="1" applyFill="1" applyBorder="1" applyAlignment="1">
      <alignment horizontal="center"/>
    </xf>
    <xf numFmtId="0" fontId="33" fillId="2" borderId="14" xfId="0" applyFont="1" applyFill="1" applyBorder="1" applyAlignment="1">
      <alignment horizontal="left" wrapText="1"/>
    </xf>
    <xf numFmtId="0" fontId="33" fillId="2" borderId="15" xfId="0" applyFont="1" applyFill="1" applyBorder="1" applyAlignment="1">
      <alignment horizontal="left" wrapText="1"/>
    </xf>
    <xf numFmtId="0" fontId="33" fillId="2" borderId="16" xfId="0" applyFont="1" applyFill="1" applyBorder="1" applyAlignment="1">
      <alignment horizontal="left" wrapText="1"/>
    </xf>
    <xf numFmtId="0" fontId="33" fillId="2" borderId="17" xfId="0" applyFont="1" applyFill="1" applyBorder="1" applyAlignment="1">
      <alignment horizontal="left" wrapText="1"/>
    </xf>
    <xf numFmtId="0" fontId="33" fillId="2" borderId="0" xfId="0" applyFont="1" applyFill="1" applyBorder="1" applyAlignment="1">
      <alignment horizontal="left" wrapText="1"/>
    </xf>
    <xf numFmtId="0" fontId="33" fillId="2" borderId="121" xfId="0" applyFont="1" applyFill="1" applyBorder="1" applyAlignment="1">
      <alignment horizontal="left" wrapText="1"/>
    </xf>
    <xf numFmtId="0" fontId="33" fillId="2" borderId="18" xfId="0" applyFont="1" applyFill="1" applyBorder="1" applyAlignment="1">
      <alignment horizontal="left" wrapText="1"/>
    </xf>
    <xf numFmtId="0" fontId="33" fillId="2" borderId="5" xfId="0" applyFont="1" applyFill="1" applyBorder="1" applyAlignment="1">
      <alignment horizontal="left" wrapText="1"/>
    </xf>
    <xf numFmtId="0" fontId="33" fillId="2" borderId="19" xfId="0" applyFont="1" applyFill="1" applyBorder="1" applyAlignment="1">
      <alignment horizontal="left" wrapText="1"/>
    </xf>
    <xf numFmtId="0" fontId="33" fillId="2" borderId="15" xfId="0" applyFont="1" applyFill="1" applyBorder="1" applyAlignment="1">
      <alignment horizontal="left" vertical="center" wrapText="1"/>
    </xf>
    <xf numFmtId="0" fontId="33" fillId="2" borderId="16" xfId="0" applyFont="1" applyFill="1" applyBorder="1" applyAlignment="1">
      <alignment horizontal="left" vertical="center" wrapText="1"/>
    </xf>
    <xf numFmtId="0" fontId="33" fillId="2" borderId="17" xfId="0" applyFont="1" applyFill="1" applyBorder="1" applyAlignment="1">
      <alignment horizontal="left" vertical="center" wrapText="1"/>
    </xf>
    <xf numFmtId="0" fontId="33" fillId="2" borderId="0" xfId="0" applyFont="1" applyFill="1" applyBorder="1" applyAlignment="1">
      <alignment horizontal="left" vertical="center" wrapText="1"/>
    </xf>
    <xf numFmtId="0" fontId="33" fillId="2" borderId="121" xfId="0" applyFont="1" applyFill="1" applyBorder="1" applyAlignment="1">
      <alignment horizontal="left" vertical="center" wrapText="1"/>
    </xf>
    <xf numFmtId="0" fontId="33" fillId="2" borderId="18" xfId="0" applyFont="1" applyFill="1" applyBorder="1" applyAlignment="1">
      <alignment horizontal="left" vertical="center" wrapText="1"/>
    </xf>
    <xf numFmtId="0" fontId="33" fillId="2" borderId="5" xfId="0" applyFont="1" applyFill="1" applyBorder="1" applyAlignment="1">
      <alignment horizontal="left" vertical="center" wrapText="1"/>
    </xf>
    <xf numFmtId="0" fontId="33" fillId="2" borderId="19" xfId="0" applyFont="1" applyFill="1" applyBorder="1" applyAlignment="1">
      <alignment horizontal="left" vertical="center" wrapText="1"/>
    </xf>
    <xf numFmtId="0" fontId="35" fillId="2" borderId="0" xfId="5" applyFont="1" applyFill="1">
      <alignment horizontal="left" vertical="center"/>
      <protection locked="0"/>
    </xf>
    <xf numFmtId="0" fontId="33" fillId="2" borderId="133" xfId="0" applyNumberFormat="1" applyFont="1" applyFill="1" applyBorder="1" applyAlignment="1">
      <alignment horizontal="center" vertical="center" wrapText="1"/>
    </xf>
    <xf numFmtId="0" fontId="33" fillId="30" borderId="133" xfId="0" applyFont="1" applyFill="1" applyBorder="1" applyAlignment="1">
      <alignment horizontal="center" vertical="center" wrapText="1"/>
    </xf>
    <xf numFmtId="0" fontId="33" fillId="30" borderId="139" xfId="0" applyFont="1" applyFill="1" applyBorder="1" applyAlignment="1">
      <alignment horizontal="center" vertical="center" wrapText="1"/>
    </xf>
    <xf numFmtId="0" fontId="33" fillId="30" borderId="140" xfId="0" applyFont="1" applyFill="1" applyBorder="1" applyAlignment="1">
      <alignment horizontal="center" vertical="center" wrapText="1"/>
    </xf>
    <xf numFmtId="0" fontId="33" fillId="30" borderId="141" xfId="0" applyFont="1" applyFill="1" applyBorder="1" applyAlignment="1">
      <alignment horizontal="center" vertical="center" wrapText="1"/>
    </xf>
    <xf numFmtId="0" fontId="33" fillId="30" borderId="2" xfId="0" applyFont="1" applyFill="1" applyBorder="1" applyAlignment="1">
      <alignment horizontal="center"/>
    </xf>
    <xf numFmtId="0" fontId="33" fillId="30" borderId="3" xfId="0" applyFont="1" applyFill="1" applyBorder="1" applyAlignment="1">
      <alignment horizontal="center"/>
    </xf>
    <xf numFmtId="0" fontId="33" fillId="30" borderId="4" xfId="0" applyFont="1" applyFill="1" applyBorder="1" applyAlignment="1">
      <alignment horizontal="center"/>
    </xf>
    <xf numFmtId="174" fontId="33" fillId="2" borderId="27" xfId="0" applyNumberFormat="1" applyFont="1" applyFill="1" applyBorder="1" applyAlignment="1">
      <alignment horizontal="center" vertical="center" wrapText="1"/>
    </xf>
    <xf numFmtId="174" fontId="33" fillId="2" borderId="31" xfId="0" applyNumberFormat="1" applyFont="1" applyFill="1" applyBorder="1" applyAlignment="1">
      <alignment horizontal="center" vertical="center" wrapText="1"/>
    </xf>
    <xf numFmtId="174" fontId="33" fillId="2" borderId="32" xfId="0" applyNumberFormat="1" applyFont="1" applyFill="1" applyBorder="1" applyAlignment="1">
      <alignment horizontal="center" vertical="center" wrapText="1"/>
    </xf>
    <xf numFmtId="174" fontId="33" fillId="2" borderId="122" xfId="0" applyNumberFormat="1" applyFont="1" applyFill="1" applyBorder="1" applyAlignment="1">
      <alignment horizontal="center" vertical="center" wrapText="1"/>
    </xf>
    <xf numFmtId="174" fontId="37" fillId="2" borderId="122" xfId="0" applyNumberFormat="1" applyFont="1" applyFill="1" applyBorder="1" applyAlignment="1">
      <alignment horizontal="center" vertical="center" wrapText="1"/>
    </xf>
    <xf numFmtId="0" fontId="33" fillId="25" borderId="83" xfId="0" applyFont="1" applyFill="1" applyBorder="1" applyAlignment="1">
      <alignment horizontal="center" vertical="center" wrapText="1"/>
    </xf>
    <xf numFmtId="0" fontId="33" fillId="25" borderId="79" xfId="0" applyFont="1" applyFill="1" applyBorder="1" applyAlignment="1">
      <alignment horizontal="center" vertical="center" wrapText="1"/>
    </xf>
    <xf numFmtId="0" fontId="33" fillId="25" borderId="80" xfId="0" applyFont="1" applyFill="1" applyBorder="1" applyAlignment="1">
      <alignment horizontal="center" vertical="center" wrapText="1"/>
    </xf>
    <xf numFmtId="0" fontId="33" fillId="25" borderId="52" xfId="0" applyFont="1" applyFill="1" applyBorder="1" applyAlignment="1">
      <alignment horizontal="left" vertical="center" wrapText="1"/>
    </xf>
    <xf numFmtId="0" fontId="33" fillId="25" borderId="15" xfId="0" applyFont="1" applyFill="1" applyBorder="1" applyAlignment="1">
      <alignment horizontal="left" vertical="center"/>
    </xf>
    <xf numFmtId="0" fontId="33" fillId="25" borderId="53" xfId="0" applyFont="1" applyFill="1" applyBorder="1" applyAlignment="1">
      <alignment horizontal="left" vertical="center"/>
    </xf>
    <xf numFmtId="0" fontId="33" fillId="25" borderId="54" xfId="0" applyFont="1" applyFill="1" applyBorder="1" applyAlignment="1">
      <alignment horizontal="left" vertical="center"/>
    </xf>
    <xf numFmtId="0" fontId="33" fillId="25" borderId="0" xfId="0" applyFont="1" applyFill="1" applyBorder="1" applyAlignment="1">
      <alignment horizontal="left" vertical="center"/>
    </xf>
    <xf numFmtId="0" fontId="33" fillId="25" borderId="55" xfId="0" applyFont="1" applyFill="1" applyBorder="1" applyAlignment="1">
      <alignment horizontal="left" vertical="center"/>
    </xf>
    <xf numFmtId="0" fontId="33" fillId="25" borderId="75" xfId="0" applyFont="1" applyFill="1" applyBorder="1" applyAlignment="1">
      <alignment horizontal="left" vertical="center"/>
    </xf>
    <xf numFmtId="0" fontId="33" fillId="25" borderId="76" xfId="0" applyFont="1" applyFill="1" applyBorder="1" applyAlignment="1">
      <alignment horizontal="left" vertical="center"/>
    </xf>
    <xf numFmtId="0" fontId="33" fillId="25" borderId="77" xfId="0" applyFont="1" applyFill="1" applyBorder="1" applyAlignment="1">
      <alignment horizontal="left" vertical="center"/>
    </xf>
    <xf numFmtId="175" fontId="33" fillId="25" borderId="48" xfId="131" applyNumberFormat="1" applyFont="1" applyFill="1" applyBorder="1" applyAlignment="1">
      <alignment horizontal="center" vertical="center"/>
    </xf>
    <xf numFmtId="175" fontId="33" fillId="25" borderId="49" xfId="131" applyNumberFormat="1" applyFont="1" applyFill="1" applyBorder="1" applyAlignment="1">
      <alignment horizontal="center" vertical="center"/>
    </xf>
    <xf numFmtId="175" fontId="33" fillId="25" borderId="78" xfId="131" applyNumberFormat="1" applyFont="1" applyFill="1" applyBorder="1" applyAlignment="1">
      <alignment horizontal="center" vertical="center"/>
    </xf>
    <xf numFmtId="174" fontId="33" fillId="2" borderId="14" xfId="0" applyNumberFormat="1" applyFont="1" applyFill="1" applyBorder="1" applyAlignment="1">
      <alignment horizontal="center" vertical="center" wrapText="1"/>
    </xf>
    <xf numFmtId="174" fontId="33" fillId="2" borderId="15" xfId="0" applyNumberFormat="1" applyFont="1" applyFill="1" applyBorder="1" applyAlignment="1">
      <alignment horizontal="center" vertical="center" wrapText="1"/>
    </xf>
    <xf numFmtId="174" fontId="33" fillId="2" borderId="16" xfId="0" applyNumberFormat="1" applyFont="1" applyFill="1" applyBorder="1" applyAlignment="1">
      <alignment horizontal="center" vertical="center" wrapText="1"/>
    </xf>
    <xf numFmtId="174" fontId="33" fillId="2" borderId="18" xfId="0" applyNumberFormat="1" applyFont="1" applyFill="1" applyBorder="1" applyAlignment="1">
      <alignment horizontal="center" vertical="center" wrapText="1"/>
    </xf>
    <xf numFmtId="174" fontId="33" fillId="2" borderId="5" xfId="0" applyNumberFormat="1" applyFont="1" applyFill="1" applyBorder="1" applyAlignment="1">
      <alignment horizontal="center" vertical="center" wrapText="1"/>
    </xf>
    <xf numFmtId="174" fontId="33" fillId="2" borderId="19" xfId="0" applyNumberFormat="1" applyFont="1" applyFill="1" applyBorder="1" applyAlignment="1">
      <alignment horizontal="center" vertical="center" wrapText="1"/>
    </xf>
    <xf numFmtId="0" fontId="33" fillId="2" borderId="2" xfId="0" applyFont="1" applyFill="1" applyBorder="1" applyAlignment="1">
      <alignment horizontal="center" wrapText="1"/>
    </xf>
    <xf numFmtId="0" fontId="33" fillId="2" borderId="3" xfId="0" applyFont="1" applyFill="1" applyBorder="1" applyAlignment="1">
      <alignment horizontal="center" wrapText="1"/>
    </xf>
    <xf numFmtId="0" fontId="33" fillId="2" borderId="4" xfId="0" applyFont="1" applyFill="1" applyBorder="1" applyAlignment="1">
      <alignment horizontal="center" wrapText="1"/>
    </xf>
    <xf numFmtId="174" fontId="33" fillId="2" borderId="2" xfId="0" applyNumberFormat="1" applyFont="1" applyFill="1" applyBorder="1" applyAlignment="1">
      <alignment horizontal="center" vertical="center" wrapText="1"/>
    </xf>
    <xf numFmtId="174" fontId="33" fillId="2" borderId="3" xfId="0" applyNumberFormat="1" applyFont="1" applyFill="1" applyBorder="1" applyAlignment="1">
      <alignment horizontal="center" vertical="center" wrapText="1"/>
    </xf>
    <xf numFmtId="174" fontId="33" fillId="2" borderId="4" xfId="0" applyNumberFormat="1" applyFont="1" applyFill="1" applyBorder="1" applyAlignment="1">
      <alignment horizontal="center" vertical="center" wrapText="1"/>
    </xf>
    <xf numFmtId="175" fontId="33" fillId="2" borderId="48" xfId="131" applyNumberFormat="1" applyFont="1" applyFill="1" applyBorder="1" applyAlignment="1">
      <alignment horizontal="center" vertical="center"/>
    </xf>
    <xf numFmtId="175" fontId="33" fillId="2" borderId="49" xfId="131" applyNumberFormat="1" applyFont="1" applyFill="1" applyBorder="1" applyAlignment="1">
      <alignment horizontal="center" vertical="center"/>
    </xf>
    <xf numFmtId="175" fontId="33" fillId="2" borderId="78" xfId="131" applyNumberFormat="1" applyFont="1" applyFill="1" applyBorder="1" applyAlignment="1">
      <alignment horizontal="center" vertical="center"/>
    </xf>
    <xf numFmtId="175" fontId="33" fillId="25" borderId="65" xfId="131" applyNumberFormat="1" applyFont="1" applyFill="1" applyBorder="1" applyAlignment="1">
      <alignment horizontal="center" vertical="center"/>
    </xf>
    <xf numFmtId="175" fontId="33" fillId="2" borderId="65" xfId="131" applyNumberFormat="1" applyFont="1" applyFill="1" applyBorder="1" applyAlignment="1">
      <alignment horizontal="center" vertical="center"/>
    </xf>
    <xf numFmtId="0" fontId="33" fillId="25" borderId="81" xfId="0" applyFont="1" applyFill="1" applyBorder="1" applyAlignment="1">
      <alignment horizontal="center" vertical="center" wrapText="1"/>
    </xf>
    <xf numFmtId="0" fontId="33" fillId="25" borderId="62" xfId="0" applyFont="1" applyFill="1" applyBorder="1" applyAlignment="1">
      <alignment horizontal="left" vertical="center" wrapText="1"/>
    </xf>
    <xf numFmtId="0" fontId="33" fillId="25" borderId="63" xfId="0" applyFont="1" applyFill="1" applyBorder="1" applyAlignment="1">
      <alignment horizontal="left" vertical="center"/>
    </xf>
    <xf numFmtId="0" fontId="33" fillId="25" borderId="64" xfId="0" applyFont="1" applyFill="1" applyBorder="1" applyAlignment="1">
      <alignment horizontal="left" vertical="center"/>
    </xf>
    <xf numFmtId="0" fontId="33" fillId="25" borderId="62" xfId="0" applyFont="1" applyFill="1" applyBorder="1" applyAlignment="1">
      <alignment horizontal="left" vertical="center"/>
    </xf>
    <xf numFmtId="0" fontId="33" fillId="25" borderId="63" xfId="0" applyFont="1" applyFill="1" applyBorder="1" applyAlignment="1">
      <alignment horizontal="left" vertical="center" wrapText="1"/>
    </xf>
    <xf numFmtId="0" fontId="33" fillId="25" borderId="64" xfId="0" applyFont="1" applyFill="1" applyBorder="1" applyAlignment="1">
      <alignment horizontal="left" vertical="center" wrapText="1"/>
    </xf>
    <xf numFmtId="0" fontId="33" fillId="25" borderId="54" xfId="0" applyFont="1" applyFill="1" applyBorder="1" applyAlignment="1">
      <alignment horizontal="left" vertical="center" wrapText="1"/>
    </xf>
    <xf numFmtId="0" fontId="33" fillId="25" borderId="0" xfId="0" applyFont="1" applyFill="1" applyBorder="1" applyAlignment="1">
      <alignment horizontal="left" vertical="center" wrapText="1"/>
    </xf>
    <xf numFmtId="0" fontId="33" fillId="25" borderId="55" xfId="0" applyFont="1" applyFill="1" applyBorder="1" applyAlignment="1">
      <alignment horizontal="left" vertical="center" wrapText="1"/>
    </xf>
    <xf numFmtId="0" fontId="33" fillId="25" borderId="75" xfId="0" applyFont="1" applyFill="1" applyBorder="1" applyAlignment="1">
      <alignment horizontal="left" vertical="center" wrapText="1"/>
    </xf>
    <xf numFmtId="0" fontId="33" fillId="25" borderId="76" xfId="0" applyFont="1" applyFill="1" applyBorder="1" applyAlignment="1">
      <alignment horizontal="left" vertical="center" wrapText="1"/>
    </xf>
    <xf numFmtId="0" fontId="33" fillId="25" borderId="77" xfId="0" applyFont="1" applyFill="1" applyBorder="1" applyAlignment="1">
      <alignment horizontal="left" vertical="center" wrapText="1"/>
    </xf>
    <xf numFmtId="175" fontId="33" fillId="25" borderId="98" xfId="131" applyNumberFormat="1" applyFont="1" applyFill="1" applyBorder="1" applyAlignment="1">
      <alignment horizontal="center" vertical="center"/>
    </xf>
    <xf numFmtId="175" fontId="33" fillId="2" borderId="98" xfId="131" applyNumberFormat="1" applyFont="1" applyFill="1" applyBorder="1" applyAlignment="1">
      <alignment horizontal="center" vertical="center"/>
    </xf>
    <xf numFmtId="0" fontId="33" fillId="2" borderId="2" xfId="0" applyFont="1" applyFill="1" applyBorder="1" applyAlignment="1">
      <alignment horizontal="center"/>
    </xf>
    <xf numFmtId="0" fontId="33" fillId="2" borderId="4" xfId="0" applyFont="1" applyFill="1" applyBorder="1" applyAlignment="1">
      <alignment horizontal="center"/>
    </xf>
    <xf numFmtId="0" fontId="33" fillId="25" borderId="94" xfId="0" applyFont="1" applyFill="1" applyBorder="1" applyAlignment="1">
      <alignment horizontal="center" vertical="center" wrapText="1"/>
    </xf>
    <xf numFmtId="0" fontId="33" fillId="25" borderId="95" xfId="0" applyFont="1" applyFill="1" applyBorder="1" applyAlignment="1">
      <alignment horizontal="left" vertical="center"/>
    </xf>
    <xf numFmtId="0" fontId="33" fillId="25" borderId="5" xfId="0" applyFont="1" applyFill="1" applyBorder="1" applyAlignment="1">
      <alignment horizontal="left" vertical="center"/>
    </xf>
    <xf numFmtId="0" fontId="33" fillId="25" borderId="96" xfId="0" applyFont="1" applyFill="1" applyBorder="1" applyAlignment="1">
      <alignment horizontal="left" vertical="center"/>
    </xf>
    <xf numFmtId="0" fontId="33" fillId="25" borderId="62" xfId="0" applyFont="1" applyFill="1" applyBorder="1" applyAlignment="1">
      <alignment horizontal="center" vertical="center"/>
    </xf>
    <xf numFmtId="0" fontId="33" fillId="25" borderId="63" xfId="0" applyFont="1" applyFill="1" applyBorder="1" applyAlignment="1">
      <alignment horizontal="center" vertical="center"/>
    </xf>
    <xf numFmtId="0" fontId="33" fillId="25" borderId="64" xfId="0" applyFont="1" applyFill="1" applyBorder="1" applyAlignment="1">
      <alignment horizontal="center" vertical="center"/>
    </xf>
    <xf numFmtId="0" fontId="33" fillId="25" borderId="54" xfId="0" applyFont="1" applyFill="1" applyBorder="1" applyAlignment="1">
      <alignment horizontal="center" vertical="center"/>
    </xf>
    <xf numFmtId="0" fontId="33" fillId="25" borderId="0" xfId="0" applyFont="1" applyFill="1" applyBorder="1" applyAlignment="1">
      <alignment horizontal="center" vertical="center"/>
    </xf>
    <xf numFmtId="0" fontId="33" fillId="25" borderId="55" xfId="0" applyFont="1" applyFill="1" applyBorder="1" applyAlignment="1">
      <alignment horizontal="center" vertical="center"/>
    </xf>
    <xf numFmtId="0" fontId="33" fillId="25" borderId="95" xfId="0" applyFont="1" applyFill="1" applyBorder="1" applyAlignment="1">
      <alignment horizontal="center" vertical="center"/>
    </xf>
    <xf numFmtId="0" fontId="33" fillId="25" borderId="5" xfId="0" applyFont="1" applyFill="1" applyBorder="1" applyAlignment="1">
      <alignment horizontal="center" vertical="center"/>
    </xf>
    <xf numFmtId="0" fontId="33" fillId="25" borderId="96" xfId="0" applyFont="1" applyFill="1" applyBorder="1" applyAlignment="1">
      <alignment horizontal="center" vertical="center"/>
    </xf>
    <xf numFmtId="0" fontId="33" fillId="25" borderId="62" xfId="0" applyFont="1" applyFill="1" applyBorder="1" applyAlignment="1">
      <alignment horizontal="center" vertical="center" wrapText="1"/>
    </xf>
    <xf numFmtId="0" fontId="33" fillId="25" borderId="75" xfId="0" applyFont="1" applyFill="1" applyBorder="1" applyAlignment="1">
      <alignment horizontal="center" vertical="center"/>
    </xf>
    <xf numFmtId="0" fontId="33" fillId="25" borderId="76" xfId="0" applyFont="1" applyFill="1" applyBorder="1" applyAlignment="1">
      <alignment horizontal="center" vertical="center"/>
    </xf>
    <xf numFmtId="0" fontId="33" fillId="25" borderId="77" xfId="0" applyFont="1" applyFill="1" applyBorder="1" applyAlignment="1">
      <alignment horizontal="center" vertical="center"/>
    </xf>
    <xf numFmtId="0" fontId="33" fillId="2" borderId="122" xfId="0" applyFont="1" applyFill="1" applyBorder="1" applyAlignment="1">
      <alignment horizontal="center"/>
    </xf>
    <xf numFmtId="0" fontId="33" fillId="2" borderId="5" xfId="0" applyNumberFormat="1" applyFont="1" applyFill="1" applyBorder="1" applyAlignment="1">
      <alignment horizontal="center" vertical="center" wrapText="1"/>
    </xf>
    <xf numFmtId="0" fontId="79" fillId="2" borderId="0" xfId="0" applyFont="1" applyFill="1" applyAlignment="1">
      <alignment horizontal="left" vertical="top" wrapText="1"/>
    </xf>
    <xf numFmtId="0" fontId="79" fillId="2" borderId="0" xfId="0" applyFont="1" applyFill="1" applyAlignment="1">
      <alignment horizontal="left" wrapText="1"/>
    </xf>
    <xf numFmtId="0" fontId="79" fillId="2" borderId="0" xfId="0" applyFont="1" applyFill="1" applyAlignment="1">
      <alignment horizontal="left" vertical="center" wrapText="1"/>
    </xf>
    <xf numFmtId="0" fontId="33" fillId="2" borderId="14" xfId="0" applyFont="1" applyFill="1" applyBorder="1" applyAlignment="1">
      <alignment horizontal="left" vertical="top" wrapText="1"/>
    </xf>
    <xf numFmtId="0" fontId="33" fillId="2" borderId="15" xfId="0" applyFont="1" applyFill="1" applyBorder="1" applyAlignment="1">
      <alignment horizontal="left" vertical="top" wrapText="1"/>
    </xf>
    <xf numFmtId="0" fontId="33" fillId="2" borderId="16" xfId="0" applyFont="1" applyFill="1" applyBorder="1" applyAlignment="1">
      <alignment horizontal="left" vertical="top" wrapText="1"/>
    </xf>
    <xf numFmtId="0" fontId="33" fillId="2" borderId="17"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121" xfId="0" applyFont="1" applyFill="1" applyBorder="1" applyAlignment="1">
      <alignment horizontal="left" vertical="top" wrapText="1"/>
    </xf>
    <xf numFmtId="0" fontId="33" fillId="2" borderId="18" xfId="0" applyFont="1" applyFill="1" applyBorder="1" applyAlignment="1">
      <alignment horizontal="left" vertical="top" wrapText="1"/>
    </xf>
    <xf numFmtId="0" fontId="33" fillId="2" borderId="5" xfId="0" applyFont="1" applyFill="1" applyBorder="1" applyAlignment="1">
      <alignment horizontal="left" vertical="top" wrapText="1"/>
    </xf>
    <xf numFmtId="0" fontId="33" fillId="2" borderId="19" xfId="0" applyFont="1" applyFill="1" applyBorder="1" applyAlignment="1">
      <alignment horizontal="left" vertical="top" wrapText="1"/>
    </xf>
    <xf numFmtId="0" fontId="33" fillId="2" borderId="15" xfId="0" applyFont="1" applyFill="1" applyBorder="1" applyAlignment="1">
      <alignment horizontal="left" vertical="top"/>
    </xf>
    <xf numFmtId="0" fontId="33" fillId="2" borderId="16" xfId="0" applyFont="1" applyFill="1" applyBorder="1" applyAlignment="1">
      <alignment horizontal="left" vertical="top"/>
    </xf>
    <xf numFmtId="0" fontId="33" fillId="2" borderId="17" xfId="0" applyFont="1" applyFill="1" applyBorder="1" applyAlignment="1">
      <alignment horizontal="left" vertical="top"/>
    </xf>
    <xf numFmtId="0" fontId="33" fillId="2" borderId="0" xfId="0" applyFont="1" applyFill="1" applyBorder="1" applyAlignment="1">
      <alignment horizontal="left" vertical="top"/>
    </xf>
    <xf numFmtId="0" fontId="33" fillId="2" borderId="121" xfId="0" applyFont="1" applyFill="1" applyBorder="1" applyAlignment="1">
      <alignment horizontal="left" vertical="top"/>
    </xf>
    <xf numFmtId="0" fontId="33" fillId="2" borderId="18" xfId="0" applyFont="1" applyFill="1" applyBorder="1" applyAlignment="1">
      <alignment horizontal="left" vertical="top"/>
    </xf>
    <xf numFmtId="0" fontId="33" fillId="2" borderId="5" xfId="0" applyFont="1" applyFill="1" applyBorder="1" applyAlignment="1">
      <alignment horizontal="left" vertical="top"/>
    </xf>
    <xf numFmtId="0" fontId="33" fillId="2" borderId="19" xfId="0" applyFont="1" applyFill="1" applyBorder="1" applyAlignment="1">
      <alignment horizontal="left" vertical="top"/>
    </xf>
    <xf numFmtId="0" fontId="37" fillId="2" borderId="14" xfId="0" quotePrefix="1" applyFont="1" applyFill="1" applyBorder="1" applyAlignment="1">
      <alignment horizontal="left" vertical="top" wrapText="1"/>
    </xf>
    <xf numFmtId="0" fontId="37" fillId="2" borderId="15" xfId="0" quotePrefix="1" applyFont="1" applyFill="1" applyBorder="1" applyAlignment="1">
      <alignment horizontal="left" vertical="top" wrapText="1"/>
    </xf>
    <xf numFmtId="0" fontId="37" fillId="2" borderId="16" xfId="0" quotePrefix="1" applyFont="1" applyFill="1" applyBorder="1" applyAlignment="1">
      <alignment horizontal="left" vertical="top" wrapText="1"/>
    </xf>
    <xf numFmtId="0" fontId="37" fillId="2" borderId="17" xfId="0" quotePrefix="1" applyFont="1" applyFill="1" applyBorder="1" applyAlignment="1">
      <alignment horizontal="left" vertical="top" wrapText="1"/>
    </xf>
    <xf numFmtId="0" fontId="37" fillId="2" borderId="0" xfId="0" quotePrefix="1" applyFont="1" applyFill="1" applyBorder="1" applyAlignment="1">
      <alignment horizontal="left" vertical="top" wrapText="1"/>
    </xf>
    <xf numFmtId="0" fontId="37" fillId="2" borderId="121" xfId="0" quotePrefix="1" applyFont="1" applyFill="1" applyBorder="1" applyAlignment="1">
      <alignment horizontal="left" vertical="top" wrapText="1"/>
    </xf>
    <xf numFmtId="0" fontId="37" fillId="2" borderId="18" xfId="0" quotePrefix="1" applyFont="1" applyFill="1" applyBorder="1" applyAlignment="1">
      <alignment horizontal="left" vertical="top" wrapText="1"/>
    </xf>
    <xf numFmtId="0" fontId="37" fillId="2" borderId="5" xfId="0" quotePrefix="1" applyFont="1" applyFill="1" applyBorder="1" applyAlignment="1">
      <alignment horizontal="left" vertical="top" wrapText="1"/>
    </xf>
    <xf numFmtId="0" fontId="37" fillId="2" borderId="19" xfId="0" quotePrefix="1" applyFont="1" applyFill="1" applyBorder="1" applyAlignment="1">
      <alignment horizontal="left" vertical="top" wrapText="1"/>
    </xf>
    <xf numFmtId="0" fontId="33" fillId="32" borderId="147" xfId="0" applyFont="1" applyFill="1" applyBorder="1" applyAlignment="1">
      <alignment horizontal="center"/>
    </xf>
    <xf numFmtId="0" fontId="33" fillId="32" borderId="148" xfId="0" applyFont="1" applyFill="1" applyBorder="1" applyAlignment="1">
      <alignment horizontal="center"/>
    </xf>
    <xf numFmtId="0" fontId="33" fillId="32" borderId="152" xfId="0" applyFont="1" applyFill="1" applyBorder="1" applyAlignment="1">
      <alignment horizontal="center"/>
    </xf>
    <xf numFmtId="0" fontId="56" fillId="32" borderId="147" xfId="263" applyFill="1" applyBorder="1" applyAlignment="1">
      <alignment horizontal="center"/>
    </xf>
  </cellXfs>
  <cellStyles count="265">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Assumptions Center Currency" xfId="34"/>
    <cellStyle name="Assumptions Center Currency 2" xfId="35"/>
    <cellStyle name="Assumptions Center Date" xfId="36"/>
    <cellStyle name="Assumptions Center Date 2" xfId="37"/>
    <cellStyle name="Assumptions Center Multiple" xfId="38"/>
    <cellStyle name="Assumptions Center Multiple 2" xfId="39"/>
    <cellStyle name="Assumptions Center Number" xfId="40"/>
    <cellStyle name="Assumptions Center Number 2" xfId="41"/>
    <cellStyle name="Assumptions Center Percentage" xfId="42"/>
    <cellStyle name="Assumptions Center Percentage 2" xfId="43"/>
    <cellStyle name="Assumptions Center Year" xfId="44"/>
    <cellStyle name="Assumptions Center Year 2" xfId="45"/>
    <cellStyle name="Assumptions Heading" xfId="46"/>
    <cellStyle name="Assumptions Heading 2" xfId="47"/>
    <cellStyle name="Assumptions Heading 2 2" xfId="261"/>
    <cellStyle name="Assumptions Right Currency" xfId="48"/>
    <cellStyle name="Assumptions Right Currency 2" xfId="49"/>
    <cellStyle name="Assumptions Right Date" xfId="50"/>
    <cellStyle name="Assumptions Right Date 2" xfId="51"/>
    <cellStyle name="Assumptions Right Multiple" xfId="52"/>
    <cellStyle name="Assumptions Right Multiple 2" xfId="53"/>
    <cellStyle name="Assumptions Right Number" xfId="54"/>
    <cellStyle name="Assumptions Right Number 2" xfId="55"/>
    <cellStyle name="Assumptions Right Percentage" xfId="56"/>
    <cellStyle name="Assumptions Right Percentage 2" xfId="57"/>
    <cellStyle name="Assumptions Right Year" xfId="58"/>
    <cellStyle name="Assumptions Right Year 2" xfId="59"/>
    <cellStyle name="Bad" xfId="262" builtinId="27"/>
    <cellStyle name="Bad 2" xfId="60"/>
    <cellStyle name="Calculation 2" xfId="61"/>
    <cellStyle name="Calculation 2 2" xfId="206"/>
    <cellStyle name="Calculation 2 3" xfId="207"/>
    <cellStyle name="Cell Link" xfId="62"/>
    <cellStyle name="Cell Link 2" xfId="63"/>
    <cellStyle name="Center Currency" xfId="64"/>
    <cellStyle name="Center Currency 2" xfId="65"/>
    <cellStyle name="Center Date" xfId="66"/>
    <cellStyle name="Center Date 2" xfId="67"/>
    <cellStyle name="Center Multiple" xfId="68"/>
    <cellStyle name="Center Multiple 2" xfId="69"/>
    <cellStyle name="Center Number" xfId="70"/>
    <cellStyle name="Center Number 2" xfId="71"/>
    <cellStyle name="Center Percentage" xfId="72"/>
    <cellStyle name="Center Percentage 2" xfId="73"/>
    <cellStyle name="Center Year" xfId="74"/>
    <cellStyle name="Center Year 2" xfId="75"/>
    <cellStyle name="Check Cell 2" xfId="76"/>
    <cellStyle name="Comma" xfId="131" builtinId="3"/>
    <cellStyle name="Comma 2" xfId="234"/>
    <cellStyle name="Currency" xfId="134" builtinId="4"/>
    <cellStyle name="Data" xfId="219"/>
    <cellStyle name="Data 2" xfId="220"/>
    <cellStyle name="Explanatory Text 2" xfId="77"/>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rmula" xfId="221"/>
    <cellStyle name="FormulaNoNumber" xfId="222"/>
    <cellStyle name="Good" xfId="132" builtinId="26"/>
    <cellStyle name="Good 2" xfId="78"/>
    <cellStyle name="Heading" xfId="223"/>
    <cellStyle name="Heading 1" xfId="1" builtinId="16"/>
    <cellStyle name="Heading 1 2" xfId="79"/>
    <cellStyle name="Heading 2 2" xfId="80"/>
    <cellStyle name="Heading 3" xfId="2" builtinId="18"/>
    <cellStyle name="Heading 3 2" xfId="81"/>
    <cellStyle name="Heading 4 2" xfId="82"/>
    <cellStyle name="Heading 5" xfId="224"/>
    <cellStyle name="Heading 6" xfId="225"/>
    <cellStyle name="Heading1" xfId="226"/>
    <cellStyle name="Heading1 2" xfId="227"/>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3" builtinId="8"/>
    <cellStyle name="Hyperlink Arrow" xfId="6"/>
    <cellStyle name="Hyperlink Check" xfId="83"/>
    <cellStyle name="Hyperlink Text" xfId="5"/>
    <cellStyle name="Hyperlink Text 2" xfId="84"/>
    <cellStyle name="Hyperlink Text 2 2" xfId="85"/>
    <cellStyle name="Input 2" xfId="86"/>
    <cellStyle name="Input 2 2" xfId="208"/>
    <cellStyle name="Input 2 3" xfId="205"/>
    <cellStyle name="Justified Formatting" xfId="235"/>
    <cellStyle name="Linked Cell 2" xfId="87"/>
    <cellStyle name="Lookup Table Heading" xfId="88"/>
    <cellStyle name="Lookup Table Heading 2" xfId="89"/>
    <cellStyle name="Lookup Table Heading 2 2" xfId="210"/>
    <cellStyle name="Lookup Table Heading 2 3" xfId="203"/>
    <cellStyle name="Lookup Table Heading 3" xfId="209"/>
    <cellStyle name="Lookup Table Heading 4" xfId="204"/>
    <cellStyle name="Lookup Table Label" xfId="90"/>
    <cellStyle name="Lookup Table Label 2" xfId="91"/>
    <cellStyle name="Lookup Table Label 2 2" xfId="212"/>
    <cellStyle name="Lookup Table Label 2 3" xfId="201"/>
    <cellStyle name="Lookup Table Label 3" xfId="211"/>
    <cellStyle name="Lookup Table Label 4" xfId="202"/>
    <cellStyle name="Lookup Table Number" xfId="92"/>
    <cellStyle name="Lookup Table Number 2" xfId="93"/>
    <cellStyle name="Lookup Table Number 2 2" xfId="214"/>
    <cellStyle name="Lookup Table Number 2 3" xfId="199"/>
    <cellStyle name="Lookup Table Number 3" xfId="213"/>
    <cellStyle name="Lookup Table Number 4" xfId="200"/>
    <cellStyle name="Model Name" xfId="4"/>
    <cellStyle name="Model Name 2" xfId="94"/>
    <cellStyle name="Model Name 2 2" xfId="95"/>
    <cellStyle name="Neutral 2" xfId="96"/>
    <cellStyle name="NoData" xfId="228"/>
    <cellStyle name="Normal" xfId="0" builtinId="0"/>
    <cellStyle name="Normal 2" xfId="97"/>
    <cellStyle name="Normal 3" xfId="218"/>
    <cellStyle name="Normal 4" xfId="98"/>
    <cellStyle name="Normal 5" xfId="233"/>
    <cellStyle name="Normal_Rates Calculation" xfId="264"/>
    <cellStyle name="Note 2" xfId="99"/>
    <cellStyle name="Note 2 2" xfId="215"/>
    <cellStyle name="Note 2 3" xfId="198"/>
    <cellStyle name="Output 2" xfId="100"/>
    <cellStyle name="Output 2 2" xfId="216"/>
    <cellStyle name="Output 2 3" xfId="197"/>
    <cellStyle name="Percent" xfId="133" builtinId="5"/>
    <cellStyle name="Percent 2" xfId="101"/>
    <cellStyle name="Period Title" xfId="7"/>
    <cellStyle name="Period Title 2" xfId="102"/>
    <cellStyle name="Result" xfId="229"/>
    <cellStyle name="Result 2" xfId="230"/>
    <cellStyle name="Result2" xfId="231"/>
    <cellStyle name="Result2 2" xfId="232"/>
    <cellStyle name="Right Currency" xfId="103"/>
    <cellStyle name="Right Currency 2" xfId="104"/>
    <cellStyle name="Right Date" xfId="105"/>
    <cellStyle name="Right Date 2" xfId="106"/>
    <cellStyle name="Right Multiple" xfId="107"/>
    <cellStyle name="Right Multiple 2" xfId="108"/>
    <cellStyle name="Right Number" xfId="8"/>
    <cellStyle name="Right Number 10" xfId="109"/>
    <cellStyle name="Right Number 2" xfId="9"/>
    <cellStyle name="Right Number 3" xfId="110"/>
    <cellStyle name="Right Percentage" xfId="111"/>
    <cellStyle name="Right Percentage 2" xfId="112"/>
    <cellStyle name="Right Year" xfId="113"/>
    <cellStyle name="Right Year 2" xfId="114"/>
    <cellStyle name="Section Number" xfId="115"/>
    <cellStyle name="Section Number 2" xfId="116"/>
    <cellStyle name="Sheet Title" xfId="3"/>
    <cellStyle name="Sheet Title 2" xfId="117"/>
    <cellStyle name="Sheet Title 2 2" xfId="118"/>
    <cellStyle name="Style 1" xfId="119"/>
    <cellStyle name="Title 2" xfId="120"/>
    <cellStyle name="TOC 1" xfId="121"/>
    <cellStyle name="TOC 1 2" xfId="122"/>
    <cellStyle name="TOC 2" xfId="123"/>
    <cellStyle name="TOC 2 2" xfId="124"/>
    <cellStyle name="TOC 3" xfId="125"/>
    <cellStyle name="TOC 3 2" xfId="126"/>
    <cellStyle name="TOC 4" xfId="127"/>
    <cellStyle name="TOC 4 2" xfId="128"/>
    <cellStyle name="Total 2" xfId="129"/>
    <cellStyle name="Total 2 2" xfId="217"/>
    <cellStyle name="Total 2 3" xfId="248"/>
    <cellStyle name="Warning Text 2" xfId="130"/>
  </cellStyles>
  <dxfs count="4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D9E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502912543726"/>
          <c:y val="3.4296245118476121E-2"/>
          <c:w val="0.56910105560694502"/>
          <c:h val="0.90223946370286678"/>
        </c:manualLayout>
      </c:layout>
      <c:barChart>
        <c:barDir val="col"/>
        <c:grouping val="stacked"/>
        <c:varyColors val="0"/>
        <c:ser>
          <c:idx val="0"/>
          <c:order val="0"/>
          <c:tx>
            <c:strRef>
              <c:f>'Calculating the higher cap'!$N$10</c:f>
              <c:strCache>
                <c:ptCount val="1"/>
                <c:pt idx="0">
                  <c:v>Rate cap percentage</c:v>
                </c:pt>
              </c:strCache>
            </c:strRef>
          </c:tx>
          <c:invertIfNegative val="0"/>
          <c:cat>
            <c:multiLvlStrRef>
              <c:f>'Calculating the higher cap'!$O$9</c:f>
            </c:multiLvlStrRef>
          </c:cat>
          <c:val>
            <c:numRef>
              <c:f>'Calculating the higher cap'!$O$10</c:f>
            </c:numRef>
          </c:val>
          <c:extLst xmlns:c16r2="http://schemas.microsoft.com/office/drawing/2015/06/chart">
            <c:ext xmlns:c16="http://schemas.microsoft.com/office/drawing/2014/chart" uri="{C3380CC4-5D6E-409C-BE32-E72D297353CC}">
              <c16:uniqueId val="{00000000-97DB-40CA-A2AE-B267A65A3B1A}"/>
            </c:ext>
          </c:extLst>
        </c:ser>
        <c:ser>
          <c:idx val="1"/>
          <c:order val="1"/>
          <c:tx>
            <c:strRef>
              <c:f>'Calculating the higher cap'!$N$11</c:f>
              <c:strCache>
                <c:ptCount val="1"/>
                <c:pt idx="0">
                  <c:v>#REF!</c:v>
                </c:pt>
              </c:strCache>
            </c:strRef>
          </c:tx>
          <c:invertIfNegative val="0"/>
          <c:cat>
            <c:multiLvlStrRef>
              <c:f>'Calculating the higher cap'!$O$9</c:f>
            </c:multiLvlStrRef>
          </c:cat>
          <c:val>
            <c:numRef>
              <c:f>'Calculating the higher cap'!$O$11</c:f>
            </c:numRef>
          </c:val>
          <c:extLst xmlns:c16r2="http://schemas.microsoft.com/office/drawing/2015/06/chart">
            <c:ext xmlns:c16="http://schemas.microsoft.com/office/drawing/2014/chart" uri="{C3380CC4-5D6E-409C-BE32-E72D297353CC}">
              <c16:uniqueId val="{00000001-97DB-40CA-A2AE-B267A65A3B1A}"/>
            </c:ext>
          </c:extLst>
        </c:ser>
        <c:dLbls>
          <c:showLegendKey val="0"/>
          <c:showVal val="0"/>
          <c:showCatName val="0"/>
          <c:showSerName val="0"/>
          <c:showPercent val="0"/>
          <c:showBubbleSize val="0"/>
        </c:dLbls>
        <c:gapWidth val="38"/>
        <c:overlap val="100"/>
        <c:axId val="191328256"/>
        <c:axId val="191329792"/>
      </c:barChart>
      <c:catAx>
        <c:axId val="191328256"/>
        <c:scaling>
          <c:orientation val="minMax"/>
        </c:scaling>
        <c:delete val="0"/>
        <c:axPos val="b"/>
        <c:majorTickMark val="out"/>
        <c:minorTickMark val="none"/>
        <c:tickLblPos val="nextTo"/>
        <c:txPr>
          <a:bodyPr/>
          <a:lstStyle/>
          <a:p>
            <a:pPr>
              <a:defRPr lang="en-AU" sz="1400"/>
            </a:pPr>
            <a:endParaRPr lang="en-US"/>
          </a:p>
        </c:txPr>
        <c:crossAx val="191329792"/>
        <c:crosses val="autoZero"/>
        <c:auto val="1"/>
        <c:lblAlgn val="ctr"/>
        <c:lblOffset val="100"/>
        <c:noMultiLvlLbl val="0"/>
      </c:catAx>
      <c:valAx>
        <c:axId val="191329792"/>
        <c:scaling>
          <c:orientation val="minMax"/>
        </c:scaling>
        <c:delete val="0"/>
        <c:axPos val="l"/>
        <c:majorGridlines>
          <c:spPr>
            <a:ln>
              <a:prstDash val="dash"/>
            </a:ln>
          </c:spPr>
        </c:majorGridlines>
        <c:numFmt formatCode="0.0%" sourceLinked="1"/>
        <c:majorTickMark val="out"/>
        <c:minorTickMark val="none"/>
        <c:tickLblPos val="nextTo"/>
        <c:txPr>
          <a:bodyPr/>
          <a:lstStyle/>
          <a:p>
            <a:pPr>
              <a:defRPr lang="en-AU" sz="1400"/>
            </a:pPr>
            <a:endParaRPr lang="en-US"/>
          </a:p>
        </c:txPr>
        <c:crossAx val="191328256"/>
        <c:crosses val="autoZero"/>
        <c:crossBetween val="between"/>
      </c:valAx>
    </c:plotArea>
    <c:legend>
      <c:legendPos val="r"/>
      <c:layout>
        <c:manualLayout>
          <c:xMode val="edge"/>
          <c:yMode val="edge"/>
          <c:x val="0.70668565096463221"/>
          <c:y val="0.38192538711962926"/>
          <c:w val="0.28543481303518298"/>
          <c:h val="0.28517896586085034"/>
        </c:manualLayout>
      </c:layout>
      <c:overlay val="0"/>
      <c:txPr>
        <a:bodyPr/>
        <a:lstStyle/>
        <a:p>
          <a:pPr>
            <a:defRPr lang="en-AU" sz="1400"/>
          </a:pPr>
          <a:endParaRPr lang="en-US"/>
        </a:p>
      </c:txPr>
    </c:legend>
    <c:plotVisOnly val="1"/>
    <c:dispBlanksAs val="gap"/>
    <c:showDLblsOverMax val="0"/>
  </c:chart>
  <c:spPr>
    <a:noFill/>
    <a:ln>
      <a:solidFill>
        <a:schemeClr val="bg1">
          <a:lumMod val="75000"/>
        </a:schemeClr>
      </a:soli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209549</xdr:colOff>
      <xdr:row>51</xdr:row>
      <xdr:rowOff>123825</xdr:rowOff>
    </xdr:from>
    <xdr:to>
      <xdr:col>13</xdr:col>
      <xdr:colOff>152399</xdr:colOff>
      <xdr:row>53</xdr:row>
      <xdr:rowOff>114300</xdr:rowOff>
    </xdr:to>
    <xdr:sp macro="" textlink="">
      <xdr:nvSpPr>
        <xdr:cNvPr id="6" name="TextBox 5"/>
        <xdr:cNvSpPr txBox="1"/>
      </xdr:nvSpPr>
      <xdr:spPr>
        <a:xfrm>
          <a:off x="4152899" y="11696700"/>
          <a:ext cx="19621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54</xdr:row>
      <xdr:rowOff>123826</xdr:rowOff>
    </xdr:from>
    <xdr:to>
      <xdr:col>13</xdr:col>
      <xdr:colOff>161926</xdr:colOff>
      <xdr:row>60</xdr:row>
      <xdr:rowOff>9525</xdr:rowOff>
    </xdr:to>
    <xdr:sp macro="" textlink="">
      <xdr:nvSpPr>
        <xdr:cNvPr id="7" name="TextBox 6"/>
        <xdr:cNvSpPr txBox="1"/>
      </xdr:nvSpPr>
      <xdr:spPr>
        <a:xfrm>
          <a:off x="4162425" y="12182476"/>
          <a:ext cx="19621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2015-16 or</a:t>
          </a:r>
          <a:r>
            <a:rPr lang="en-AU" sz="1000" baseline="0">
              <a:latin typeface="Verdana" panose="020B0604030504040204" pitchFamily="34" charset="0"/>
              <a:ea typeface="Verdana" panose="020B0604030504040204" pitchFamily="34" charset="0"/>
              <a:cs typeface="Verdana" panose="020B0604030504040204" pitchFamily="34" charset="0"/>
            </a:rPr>
            <a:t> 'base' year.</a:t>
          </a:r>
        </a:p>
      </xdr:txBody>
    </xdr:sp>
    <xdr:clientData/>
  </xdr:twoCellAnchor>
  <xdr:twoCellAnchor>
    <xdr:from>
      <xdr:col>10</xdr:col>
      <xdr:colOff>219074</xdr:colOff>
      <xdr:row>63</xdr:row>
      <xdr:rowOff>28574</xdr:rowOff>
    </xdr:from>
    <xdr:to>
      <xdr:col>13</xdr:col>
      <xdr:colOff>171450</xdr:colOff>
      <xdr:row>68</xdr:row>
      <xdr:rowOff>28574</xdr:rowOff>
    </xdr:to>
    <xdr:sp macro="" textlink="">
      <xdr:nvSpPr>
        <xdr:cNvPr id="8" name="TextBox 7"/>
        <xdr:cNvSpPr txBox="1"/>
      </xdr:nvSpPr>
      <xdr:spPr>
        <a:xfrm>
          <a:off x="4162424" y="10467974"/>
          <a:ext cx="1971676"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budget based on the higher cap being applied for.</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219074</xdr:colOff>
      <xdr:row>69</xdr:row>
      <xdr:rowOff>9525</xdr:rowOff>
    </xdr:from>
    <xdr:to>
      <xdr:col>13</xdr:col>
      <xdr:colOff>133350</xdr:colOff>
      <xdr:row>75</xdr:row>
      <xdr:rowOff>57150</xdr:rowOff>
    </xdr:to>
    <xdr:sp macro="" textlink="">
      <xdr:nvSpPr>
        <xdr:cNvPr id="9" name="TextBox 8"/>
        <xdr:cNvSpPr txBox="1"/>
      </xdr:nvSpPr>
      <xdr:spPr>
        <a:xfrm>
          <a:off x="4162424" y="11420475"/>
          <a:ext cx="193357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the council's budget if the Commission approves the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76</xdr:row>
      <xdr:rowOff>28575</xdr:rowOff>
    </xdr:from>
    <xdr:to>
      <xdr:col>13</xdr:col>
      <xdr:colOff>104776</xdr:colOff>
      <xdr:row>86</xdr:row>
      <xdr:rowOff>0</xdr:rowOff>
    </xdr:to>
    <xdr:sp macro="" textlink="">
      <xdr:nvSpPr>
        <xdr:cNvPr id="10" name="TextBox 9"/>
        <xdr:cNvSpPr txBox="1"/>
      </xdr:nvSpPr>
      <xdr:spPr>
        <a:xfrm>
          <a:off x="4152899" y="12573000"/>
          <a:ext cx="1914527"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Compares the two budget</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scenarios (without and without the higher cap). 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the base average rate and capped average rate for the council for</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both scenarios.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52</xdr:row>
      <xdr:rowOff>95250</xdr:rowOff>
    </xdr:from>
    <xdr:to>
      <xdr:col>10</xdr:col>
      <xdr:colOff>200025</xdr:colOff>
      <xdr:row>52</xdr:row>
      <xdr:rowOff>95251</xdr:rowOff>
    </xdr:to>
    <xdr:cxnSp macro="">
      <xdr:nvCxnSpPr>
        <xdr:cNvPr id="11" name="Straight Arrow Connector 10"/>
        <xdr:cNvCxnSpPr/>
      </xdr:nvCxnSpPr>
      <xdr:spPr>
        <a:xfrm>
          <a:off x="3238500" y="11830050"/>
          <a:ext cx="9048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66</xdr:row>
      <xdr:rowOff>76200</xdr:rowOff>
    </xdr:from>
    <xdr:to>
      <xdr:col>10</xdr:col>
      <xdr:colOff>209550</xdr:colOff>
      <xdr:row>66</xdr:row>
      <xdr:rowOff>76200</xdr:rowOff>
    </xdr:to>
    <xdr:cxnSp macro="">
      <xdr:nvCxnSpPr>
        <xdr:cNvPr id="12" name="Straight Arrow Connector 11"/>
        <xdr:cNvCxnSpPr>
          <a:stCxn id="15" idx="1"/>
        </xdr:cNvCxnSpPr>
      </xdr:nvCxnSpPr>
      <xdr:spPr>
        <a:xfrm>
          <a:off x="3514725" y="14077950"/>
          <a:ext cx="6381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73</xdr:row>
      <xdr:rowOff>85726</xdr:rowOff>
    </xdr:from>
    <xdr:to>
      <xdr:col>10</xdr:col>
      <xdr:colOff>190500</xdr:colOff>
      <xdr:row>76</xdr:row>
      <xdr:rowOff>66675</xdr:rowOff>
    </xdr:to>
    <xdr:cxnSp macro="">
      <xdr:nvCxnSpPr>
        <xdr:cNvPr id="13" name="Straight Arrow Connector 12"/>
        <xdr:cNvCxnSpPr>
          <a:stCxn id="16" idx="1"/>
        </xdr:cNvCxnSpPr>
      </xdr:nvCxnSpPr>
      <xdr:spPr>
        <a:xfrm flipV="1">
          <a:off x="3552825" y="15220951"/>
          <a:ext cx="581025" cy="4667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54</xdr:row>
      <xdr:rowOff>38100</xdr:rowOff>
    </xdr:from>
    <xdr:to>
      <xdr:col>9</xdr:col>
      <xdr:colOff>361950</xdr:colOff>
      <xdr:row>60</xdr:row>
      <xdr:rowOff>95250</xdr:rowOff>
    </xdr:to>
    <xdr:sp macro="" textlink="">
      <xdr:nvSpPr>
        <xdr:cNvPr id="14" name="Right Brace 13"/>
        <xdr:cNvSpPr/>
      </xdr:nvSpPr>
      <xdr:spPr>
        <a:xfrm>
          <a:off x="3295650" y="1209675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62</xdr:row>
      <xdr:rowOff>47625</xdr:rowOff>
    </xdr:from>
    <xdr:to>
      <xdr:col>9</xdr:col>
      <xdr:colOff>390525</xdr:colOff>
      <xdr:row>70</xdr:row>
      <xdr:rowOff>104775</xdr:rowOff>
    </xdr:to>
    <xdr:sp macro="" textlink="">
      <xdr:nvSpPr>
        <xdr:cNvPr id="15" name="Right Brace 14"/>
        <xdr:cNvSpPr/>
      </xdr:nvSpPr>
      <xdr:spPr>
        <a:xfrm>
          <a:off x="3324225" y="13725525"/>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238125</xdr:colOff>
      <xdr:row>72</xdr:row>
      <xdr:rowOff>38100</xdr:rowOff>
    </xdr:from>
    <xdr:to>
      <xdr:col>9</xdr:col>
      <xdr:colOff>428625</xdr:colOff>
      <xdr:row>80</xdr:row>
      <xdr:rowOff>95250</xdr:rowOff>
    </xdr:to>
    <xdr:sp macro="" textlink="">
      <xdr:nvSpPr>
        <xdr:cNvPr id="16" name="Right Brace 15"/>
        <xdr:cNvSpPr/>
      </xdr:nvSpPr>
      <xdr:spPr>
        <a:xfrm>
          <a:off x="3362325" y="1533525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247650</xdr:colOff>
      <xdr:row>82</xdr:row>
      <xdr:rowOff>9525</xdr:rowOff>
    </xdr:from>
    <xdr:to>
      <xdr:col>9</xdr:col>
      <xdr:colOff>400050</xdr:colOff>
      <xdr:row>84</xdr:row>
      <xdr:rowOff>123825</xdr:rowOff>
    </xdr:to>
    <xdr:sp macro="" textlink="">
      <xdr:nvSpPr>
        <xdr:cNvPr id="17" name="Right Brace 16"/>
        <xdr:cNvSpPr/>
      </xdr:nvSpPr>
      <xdr:spPr>
        <a:xfrm>
          <a:off x="3371850" y="16925925"/>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57</xdr:row>
      <xdr:rowOff>66675</xdr:rowOff>
    </xdr:from>
    <xdr:to>
      <xdr:col>10</xdr:col>
      <xdr:colOff>219075</xdr:colOff>
      <xdr:row>57</xdr:row>
      <xdr:rowOff>66676</xdr:rowOff>
    </xdr:to>
    <xdr:cxnSp macro="">
      <xdr:nvCxnSpPr>
        <xdr:cNvPr id="18" name="Straight Arrow Connector 17"/>
        <xdr:cNvCxnSpPr>
          <a:stCxn id="14" idx="1"/>
          <a:endCxn id="7" idx="1"/>
        </xdr:cNvCxnSpPr>
      </xdr:nvCxnSpPr>
      <xdr:spPr>
        <a:xfrm>
          <a:off x="3486150" y="12611100"/>
          <a:ext cx="6762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81</xdr:row>
      <xdr:rowOff>14288</xdr:rowOff>
    </xdr:from>
    <xdr:to>
      <xdr:col>10</xdr:col>
      <xdr:colOff>209549</xdr:colOff>
      <xdr:row>83</xdr:row>
      <xdr:rowOff>66675</xdr:rowOff>
    </xdr:to>
    <xdr:cxnSp macro="">
      <xdr:nvCxnSpPr>
        <xdr:cNvPr id="19" name="Straight Arrow Connector 18"/>
        <xdr:cNvCxnSpPr>
          <a:stCxn id="17" idx="1"/>
          <a:endCxn id="10" idx="1"/>
        </xdr:cNvCxnSpPr>
      </xdr:nvCxnSpPr>
      <xdr:spPr>
        <a:xfrm flipV="1">
          <a:off x="3524250" y="13368338"/>
          <a:ext cx="628649" cy="3762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85</xdr:row>
      <xdr:rowOff>133350</xdr:rowOff>
    </xdr:from>
    <xdr:to>
      <xdr:col>9</xdr:col>
      <xdr:colOff>381000</xdr:colOff>
      <xdr:row>87</xdr:row>
      <xdr:rowOff>9525</xdr:rowOff>
    </xdr:to>
    <xdr:sp macro="" textlink="">
      <xdr:nvSpPr>
        <xdr:cNvPr id="32" name="Right Brace 31"/>
        <xdr:cNvSpPr/>
      </xdr:nvSpPr>
      <xdr:spPr>
        <a:xfrm>
          <a:off x="3390900" y="17211675"/>
          <a:ext cx="114300" cy="200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10</xdr:col>
      <xdr:colOff>190499</xdr:colOff>
      <xdr:row>86</xdr:row>
      <xdr:rowOff>114300</xdr:rowOff>
    </xdr:from>
    <xdr:to>
      <xdr:col>13</xdr:col>
      <xdr:colOff>104775</xdr:colOff>
      <xdr:row>93</xdr:row>
      <xdr:rowOff>123824</xdr:rowOff>
    </xdr:to>
    <xdr:sp macro="" textlink="">
      <xdr:nvSpPr>
        <xdr:cNvPr id="33" name="TextBox 32"/>
        <xdr:cNvSpPr txBox="1"/>
      </xdr:nvSpPr>
      <xdr:spPr>
        <a:xfrm>
          <a:off x="4133849" y="14277975"/>
          <a:ext cx="19335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381000</xdr:colOff>
      <xdr:row>86</xdr:row>
      <xdr:rowOff>71438</xdr:rowOff>
    </xdr:from>
    <xdr:to>
      <xdr:col>10</xdr:col>
      <xdr:colOff>171450</xdr:colOff>
      <xdr:row>87</xdr:row>
      <xdr:rowOff>76200</xdr:rowOff>
    </xdr:to>
    <xdr:cxnSp macro="">
      <xdr:nvCxnSpPr>
        <xdr:cNvPr id="48" name="Straight Arrow Connector 47"/>
        <xdr:cNvCxnSpPr>
          <a:stCxn id="32" idx="1"/>
        </xdr:cNvCxnSpPr>
      </xdr:nvCxnSpPr>
      <xdr:spPr>
        <a:xfrm>
          <a:off x="3505200" y="17311688"/>
          <a:ext cx="60960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134470</xdr:colOff>
      <xdr:row>21</xdr:row>
      <xdr:rowOff>68356</xdr:rowOff>
    </xdr:from>
    <xdr:to>
      <xdr:col>18</xdr:col>
      <xdr:colOff>324972</xdr:colOff>
      <xdr:row>80</xdr:row>
      <xdr:rowOff>56030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209549</xdr:colOff>
      <xdr:row>70</xdr:row>
      <xdr:rowOff>123825</xdr:rowOff>
    </xdr:from>
    <xdr:to>
      <xdr:col>13</xdr:col>
      <xdr:colOff>152399</xdr:colOff>
      <xdr:row>72</xdr:row>
      <xdr:rowOff>114300</xdr:rowOff>
    </xdr:to>
    <xdr:sp macro="" textlink="">
      <xdr:nvSpPr>
        <xdr:cNvPr id="3" name="TextBox 2"/>
        <xdr:cNvSpPr txBox="1"/>
      </xdr:nvSpPr>
      <xdr:spPr>
        <a:xfrm>
          <a:off x="4152899" y="8620125"/>
          <a:ext cx="19621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73</xdr:row>
      <xdr:rowOff>123826</xdr:rowOff>
    </xdr:from>
    <xdr:to>
      <xdr:col>13</xdr:col>
      <xdr:colOff>161926</xdr:colOff>
      <xdr:row>79</xdr:row>
      <xdr:rowOff>9525</xdr:rowOff>
    </xdr:to>
    <xdr:sp macro="" textlink="">
      <xdr:nvSpPr>
        <xdr:cNvPr id="4" name="TextBox 3"/>
        <xdr:cNvSpPr txBox="1"/>
      </xdr:nvSpPr>
      <xdr:spPr>
        <a:xfrm>
          <a:off x="4162425" y="9105901"/>
          <a:ext cx="19621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Council's forecast actuals on the 2015-16 or</a:t>
          </a:r>
          <a:r>
            <a:rPr lang="en-AU" sz="1000" baseline="0">
              <a:latin typeface="Verdana" panose="020B0604030504040204" pitchFamily="34" charset="0"/>
              <a:ea typeface="Verdana" panose="020B0604030504040204" pitchFamily="34" charset="0"/>
              <a:cs typeface="Verdana" panose="020B0604030504040204" pitchFamily="34" charset="0"/>
            </a:rPr>
            <a:t> 'base' year.</a:t>
          </a:r>
        </a:p>
      </xdr:txBody>
    </xdr:sp>
    <xdr:clientData/>
  </xdr:twoCellAnchor>
  <xdr:twoCellAnchor>
    <xdr:from>
      <xdr:col>10</xdr:col>
      <xdr:colOff>219074</xdr:colOff>
      <xdr:row>82</xdr:row>
      <xdr:rowOff>28574</xdr:rowOff>
    </xdr:from>
    <xdr:to>
      <xdr:col>13</xdr:col>
      <xdr:colOff>171450</xdr:colOff>
      <xdr:row>87</xdr:row>
      <xdr:rowOff>28574</xdr:rowOff>
    </xdr:to>
    <xdr:sp macro="" textlink="">
      <xdr:nvSpPr>
        <xdr:cNvPr id="5" name="TextBox 4"/>
        <xdr:cNvSpPr txBox="1"/>
      </xdr:nvSpPr>
      <xdr:spPr>
        <a:xfrm>
          <a:off x="4162424" y="10467974"/>
          <a:ext cx="1971676"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budget based on the higher cap being applied for.</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219074</xdr:colOff>
      <xdr:row>88</xdr:row>
      <xdr:rowOff>9525</xdr:rowOff>
    </xdr:from>
    <xdr:to>
      <xdr:col>13</xdr:col>
      <xdr:colOff>133350</xdr:colOff>
      <xdr:row>94</xdr:row>
      <xdr:rowOff>57150</xdr:rowOff>
    </xdr:to>
    <xdr:sp macro="" textlink="">
      <xdr:nvSpPr>
        <xdr:cNvPr id="6" name="TextBox 5"/>
        <xdr:cNvSpPr txBox="1"/>
      </xdr:nvSpPr>
      <xdr:spPr>
        <a:xfrm>
          <a:off x="4162424" y="11420475"/>
          <a:ext cx="193357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the council's budget if the Commission approves the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95</xdr:row>
      <xdr:rowOff>28575</xdr:rowOff>
    </xdr:from>
    <xdr:to>
      <xdr:col>13</xdr:col>
      <xdr:colOff>104776</xdr:colOff>
      <xdr:row>105</xdr:row>
      <xdr:rowOff>0</xdr:rowOff>
    </xdr:to>
    <xdr:sp macro="" textlink="">
      <xdr:nvSpPr>
        <xdr:cNvPr id="7" name="TextBox 6"/>
        <xdr:cNvSpPr txBox="1"/>
      </xdr:nvSpPr>
      <xdr:spPr>
        <a:xfrm>
          <a:off x="4152899" y="12573000"/>
          <a:ext cx="1914527"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Compares the two budget</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scenarios (without and without the higher cap). 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the base average rate and capped average rate for the council for</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both scenarios.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71</xdr:row>
      <xdr:rowOff>95250</xdr:rowOff>
    </xdr:from>
    <xdr:to>
      <xdr:col>10</xdr:col>
      <xdr:colOff>200025</xdr:colOff>
      <xdr:row>71</xdr:row>
      <xdr:rowOff>95251</xdr:rowOff>
    </xdr:to>
    <xdr:cxnSp macro="">
      <xdr:nvCxnSpPr>
        <xdr:cNvPr id="8" name="Straight Arrow Connector 7"/>
        <xdr:cNvCxnSpPr/>
      </xdr:nvCxnSpPr>
      <xdr:spPr>
        <a:xfrm>
          <a:off x="3238500" y="8753475"/>
          <a:ext cx="9048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85</xdr:row>
      <xdr:rowOff>76200</xdr:rowOff>
    </xdr:from>
    <xdr:to>
      <xdr:col>10</xdr:col>
      <xdr:colOff>209550</xdr:colOff>
      <xdr:row>85</xdr:row>
      <xdr:rowOff>76200</xdr:rowOff>
    </xdr:to>
    <xdr:cxnSp macro="">
      <xdr:nvCxnSpPr>
        <xdr:cNvPr id="9" name="Straight Arrow Connector 8"/>
        <xdr:cNvCxnSpPr>
          <a:stCxn id="12" idx="1"/>
        </xdr:cNvCxnSpPr>
      </xdr:nvCxnSpPr>
      <xdr:spPr>
        <a:xfrm>
          <a:off x="3514725" y="11001375"/>
          <a:ext cx="6381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92</xdr:row>
      <xdr:rowOff>85726</xdr:rowOff>
    </xdr:from>
    <xdr:to>
      <xdr:col>10</xdr:col>
      <xdr:colOff>190500</xdr:colOff>
      <xdr:row>95</xdr:row>
      <xdr:rowOff>66675</xdr:rowOff>
    </xdr:to>
    <xdr:cxnSp macro="">
      <xdr:nvCxnSpPr>
        <xdr:cNvPr id="10" name="Straight Arrow Connector 9"/>
        <xdr:cNvCxnSpPr>
          <a:stCxn id="13" idx="1"/>
        </xdr:cNvCxnSpPr>
      </xdr:nvCxnSpPr>
      <xdr:spPr>
        <a:xfrm flipV="1">
          <a:off x="3552825" y="12144376"/>
          <a:ext cx="581025" cy="4667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73</xdr:row>
      <xdr:rowOff>38100</xdr:rowOff>
    </xdr:from>
    <xdr:to>
      <xdr:col>9</xdr:col>
      <xdr:colOff>361950</xdr:colOff>
      <xdr:row>79</xdr:row>
      <xdr:rowOff>95250</xdr:rowOff>
    </xdr:to>
    <xdr:sp macro="" textlink="">
      <xdr:nvSpPr>
        <xdr:cNvPr id="11" name="Right Brace 10"/>
        <xdr:cNvSpPr/>
      </xdr:nvSpPr>
      <xdr:spPr>
        <a:xfrm>
          <a:off x="3295650" y="902017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81</xdr:row>
      <xdr:rowOff>47625</xdr:rowOff>
    </xdr:from>
    <xdr:to>
      <xdr:col>9</xdr:col>
      <xdr:colOff>390525</xdr:colOff>
      <xdr:row>89</xdr:row>
      <xdr:rowOff>104775</xdr:rowOff>
    </xdr:to>
    <xdr:sp macro="" textlink="">
      <xdr:nvSpPr>
        <xdr:cNvPr id="12" name="Right Brace 11"/>
        <xdr:cNvSpPr/>
      </xdr:nvSpPr>
      <xdr:spPr>
        <a:xfrm>
          <a:off x="3324225" y="1032510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238125</xdr:colOff>
      <xdr:row>91</xdr:row>
      <xdr:rowOff>38100</xdr:rowOff>
    </xdr:from>
    <xdr:to>
      <xdr:col>9</xdr:col>
      <xdr:colOff>428625</xdr:colOff>
      <xdr:row>99</xdr:row>
      <xdr:rowOff>95250</xdr:rowOff>
    </xdr:to>
    <xdr:sp macro="" textlink="">
      <xdr:nvSpPr>
        <xdr:cNvPr id="13" name="Right Brace 12"/>
        <xdr:cNvSpPr/>
      </xdr:nvSpPr>
      <xdr:spPr>
        <a:xfrm>
          <a:off x="3362325" y="11934825"/>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247650</xdr:colOff>
      <xdr:row>101</xdr:row>
      <xdr:rowOff>9525</xdr:rowOff>
    </xdr:from>
    <xdr:to>
      <xdr:col>9</xdr:col>
      <xdr:colOff>400050</xdr:colOff>
      <xdr:row>103</xdr:row>
      <xdr:rowOff>123825</xdr:rowOff>
    </xdr:to>
    <xdr:sp macro="" textlink="">
      <xdr:nvSpPr>
        <xdr:cNvPr id="14" name="Right Brace 13"/>
        <xdr:cNvSpPr/>
      </xdr:nvSpPr>
      <xdr:spPr>
        <a:xfrm>
          <a:off x="3371850" y="135255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76</xdr:row>
      <xdr:rowOff>66675</xdr:rowOff>
    </xdr:from>
    <xdr:to>
      <xdr:col>10</xdr:col>
      <xdr:colOff>219075</xdr:colOff>
      <xdr:row>76</xdr:row>
      <xdr:rowOff>66676</xdr:rowOff>
    </xdr:to>
    <xdr:cxnSp macro="">
      <xdr:nvCxnSpPr>
        <xdr:cNvPr id="15" name="Straight Arrow Connector 14"/>
        <xdr:cNvCxnSpPr>
          <a:stCxn id="11" idx="1"/>
          <a:endCxn id="4" idx="1"/>
        </xdr:cNvCxnSpPr>
      </xdr:nvCxnSpPr>
      <xdr:spPr>
        <a:xfrm>
          <a:off x="3486150" y="9534525"/>
          <a:ext cx="6762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100</xdr:row>
      <xdr:rowOff>14288</xdr:rowOff>
    </xdr:from>
    <xdr:to>
      <xdr:col>10</xdr:col>
      <xdr:colOff>209549</xdr:colOff>
      <xdr:row>102</xdr:row>
      <xdr:rowOff>66675</xdr:rowOff>
    </xdr:to>
    <xdr:cxnSp macro="">
      <xdr:nvCxnSpPr>
        <xdr:cNvPr id="16" name="Straight Arrow Connector 15"/>
        <xdr:cNvCxnSpPr>
          <a:stCxn id="14" idx="1"/>
          <a:endCxn id="7" idx="1"/>
        </xdr:cNvCxnSpPr>
      </xdr:nvCxnSpPr>
      <xdr:spPr>
        <a:xfrm flipV="1">
          <a:off x="3524250" y="13368338"/>
          <a:ext cx="628649" cy="3762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104</xdr:row>
      <xdr:rowOff>133350</xdr:rowOff>
    </xdr:from>
    <xdr:to>
      <xdr:col>9</xdr:col>
      <xdr:colOff>381000</xdr:colOff>
      <xdr:row>106</xdr:row>
      <xdr:rowOff>9525</xdr:rowOff>
    </xdr:to>
    <xdr:sp macro="" textlink="">
      <xdr:nvSpPr>
        <xdr:cNvPr id="17" name="Right Brace 16"/>
        <xdr:cNvSpPr/>
      </xdr:nvSpPr>
      <xdr:spPr>
        <a:xfrm>
          <a:off x="3390900" y="14135100"/>
          <a:ext cx="114300" cy="200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10</xdr:col>
      <xdr:colOff>190499</xdr:colOff>
      <xdr:row>105</xdr:row>
      <xdr:rowOff>114300</xdr:rowOff>
    </xdr:from>
    <xdr:to>
      <xdr:col>13</xdr:col>
      <xdr:colOff>104775</xdr:colOff>
      <xdr:row>112</xdr:row>
      <xdr:rowOff>123824</xdr:rowOff>
    </xdr:to>
    <xdr:sp macro="" textlink="">
      <xdr:nvSpPr>
        <xdr:cNvPr id="18" name="TextBox 17"/>
        <xdr:cNvSpPr txBox="1"/>
      </xdr:nvSpPr>
      <xdr:spPr>
        <a:xfrm>
          <a:off x="4133849" y="14277975"/>
          <a:ext cx="19335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381000</xdr:colOff>
      <xdr:row>105</xdr:row>
      <xdr:rowOff>71438</xdr:rowOff>
    </xdr:from>
    <xdr:to>
      <xdr:col>10</xdr:col>
      <xdr:colOff>171450</xdr:colOff>
      <xdr:row>106</xdr:row>
      <xdr:rowOff>76200</xdr:rowOff>
    </xdr:to>
    <xdr:cxnSp macro="">
      <xdr:nvCxnSpPr>
        <xdr:cNvPr id="19" name="Straight Arrow Connector 18"/>
        <xdr:cNvCxnSpPr>
          <a:stCxn id="17" idx="1"/>
        </xdr:cNvCxnSpPr>
      </xdr:nvCxnSpPr>
      <xdr:spPr>
        <a:xfrm>
          <a:off x="3505200" y="14235113"/>
          <a:ext cx="60960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195470</xdr:colOff>
      <xdr:row>0</xdr:row>
      <xdr:rowOff>158612</xdr:rowOff>
    </xdr:from>
    <xdr:to>
      <xdr:col>3</xdr:col>
      <xdr:colOff>104775</xdr:colOff>
      <xdr:row>3</xdr:row>
      <xdr:rowOff>147297</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195470" y="158612"/>
          <a:ext cx="509380" cy="474460"/>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glennkallio@ballarat.vic.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554"/>
  <sheetViews>
    <sheetView topLeftCell="A238" workbookViewId="0">
      <selection activeCell="C303" sqref="C303:N338"/>
    </sheetView>
  </sheetViews>
  <sheetFormatPr defaultColWidth="9.33203125" defaultRowHeight="12.75" x14ac:dyDescent="0.2"/>
  <cols>
    <col min="1" max="1" width="4.1640625" style="345" customWidth="1"/>
    <col min="2" max="4" width="3.83203125" style="345" customWidth="1"/>
    <col min="5" max="5" width="7.1640625" style="345" customWidth="1"/>
    <col min="6" max="7" width="9.33203125" style="345"/>
    <col min="8" max="8" width="3.83203125" style="345" customWidth="1"/>
    <col min="9" max="9" width="9.33203125" style="345"/>
    <col min="10" max="10" width="14.33203125" style="345" customWidth="1"/>
    <col min="11" max="11" width="22" style="345" customWidth="1"/>
    <col min="12" max="12" width="4" style="345" customWidth="1"/>
    <col min="13" max="14" width="9.33203125" style="345"/>
    <col min="15" max="15" width="11" style="345" customWidth="1"/>
    <col min="16" max="16" width="10.83203125" style="345" customWidth="1"/>
    <col min="17" max="19" width="9.33203125" style="345"/>
    <col min="20" max="20" width="3.33203125" style="345" customWidth="1"/>
    <col min="21" max="21" width="16.33203125" style="345" customWidth="1"/>
    <col min="22" max="22" width="25.1640625" style="345" customWidth="1"/>
    <col min="23" max="23" width="21.6640625" style="345" customWidth="1"/>
    <col min="24" max="24" width="3.83203125" style="345" customWidth="1"/>
    <col min="25" max="25" width="9.33203125" style="345"/>
    <col min="26" max="26" width="5.83203125" style="345" customWidth="1"/>
    <col min="27" max="16384" width="9.33203125" style="345"/>
  </cols>
  <sheetData>
    <row r="1" spans="1:14" s="14" customFormat="1" x14ac:dyDescent="0.2">
      <c r="A1" s="164"/>
      <c r="B1" s="164"/>
    </row>
    <row r="2" spans="1:14" s="14" customFormat="1" x14ac:dyDescent="0.2">
      <c r="A2" s="164"/>
      <c r="B2" s="164"/>
      <c r="C2" s="179"/>
      <c r="F2" s="179" t="s">
        <v>269</v>
      </c>
    </row>
    <row r="3" spans="1:14" s="14" customFormat="1" x14ac:dyDescent="0.2">
      <c r="C3" s="180"/>
      <c r="F3" s="180" t="s">
        <v>0</v>
      </c>
    </row>
    <row r="4" spans="1:14" s="14" customFormat="1" ht="25.5" customHeight="1" x14ac:dyDescent="0.2">
      <c r="C4" s="180"/>
      <c r="F4" s="348" t="s">
        <v>219</v>
      </c>
    </row>
    <row r="5" spans="1:14" s="140" customFormat="1" ht="17.25" customHeight="1" x14ac:dyDescent="0.2"/>
    <row r="8" spans="1:14" x14ac:dyDescent="0.2">
      <c r="C8" s="500" t="s">
        <v>197</v>
      </c>
      <c r="D8" s="501"/>
      <c r="E8" s="501"/>
      <c r="F8" s="502"/>
    </row>
    <row r="11" spans="1:14" x14ac:dyDescent="0.2">
      <c r="C11" s="346" t="s">
        <v>217</v>
      </c>
    </row>
    <row r="13" spans="1:14" x14ac:dyDescent="0.2">
      <c r="C13" s="519" t="s">
        <v>316</v>
      </c>
      <c r="D13" s="520"/>
      <c r="E13" s="520"/>
      <c r="F13" s="520"/>
      <c r="G13" s="520"/>
      <c r="H13" s="520"/>
      <c r="I13" s="520"/>
      <c r="J13" s="520"/>
      <c r="K13" s="520"/>
      <c r="L13" s="520"/>
      <c r="M13" s="520"/>
      <c r="N13" s="521"/>
    </row>
    <row r="14" spans="1:14" x14ac:dyDescent="0.2">
      <c r="C14" s="522"/>
      <c r="D14" s="523"/>
      <c r="E14" s="523"/>
      <c r="F14" s="523"/>
      <c r="G14" s="523"/>
      <c r="H14" s="523"/>
      <c r="I14" s="523"/>
      <c r="J14" s="523"/>
      <c r="K14" s="523"/>
      <c r="L14" s="523"/>
      <c r="M14" s="523"/>
      <c r="N14" s="524"/>
    </row>
    <row r="15" spans="1:14" x14ac:dyDescent="0.2">
      <c r="C15" s="522"/>
      <c r="D15" s="523"/>
      <c r="E15" s="523"/>
      <c r="F15" s="523"/>
      <c r="G15" s="523"/>
      <c r="H15" s="523"/>
      <c r="I15" s="523"/>
      <c r="J15" s="523"/>
      <c r="K15" s="523"/>
      <c r="L15" s="523"/>
      <c r="M15" s="523"/>
      <c r="N15" s="524"/>
    </row>
    <row r="16" spans="1:14" x14ac:dyDescent="0.2">
      <c r="C16" s="522"/>
      <c r="D16" s="523"/>
      <c r="E16" s="523"/>
      <c r="F16" s="523"/>
      <c r="G16" s="523"/>
      <c r="H16" s="523"/>
      <c r="I16" s="523"/>
      <c r="J16" s="523"/>
      <c r="K16" s="523"/>
      <c r="L16" s="523"/>
      <c r="M16" s="523"/>
      <c r="N16" s="524"/>
    </row>
    <row r="17" spans="3:24" x14ac:dyDescent="0.2">
      <c r="C17" s="522"/>
      <c r="D17" s="523"/>
      <c r="E17" s="523"/>
      <c r="F17" s="523"/>
      <c r="G17" s="523"/>
      <c r="H17" s="523"/>
      <c r="I17" s="523"/>
      <c r="J17" s="523"/>
      <c r="K17" s="523"/>
      <c r="L17" s="523"/>
      <c r="M17" s="523"/>
      <c r="N17" s="524"/>
    </row>
    <row r="18" spans="3:24" x14ac:dyDescent="0.2">
      <c r="C18" s="522"/>
      <c r="D18" s="523"/>
      <c r="E18" s="523"/>
      <c r="F18" s="523"/>
      <c r="G18" s="523"/>
      <c r="H18" s="523"/>
      <c r="I18" s="523"/>
      <c r="J18" s="523"/>
      <c r="K18" s="523"/>
      <c r="L18" s="523"/>
      <c r="M18" s="523"/>
      <c r="N18" s="524"/>
    </row>
    <row r="19" spans="3:24" x14ac:dyDescent="0.2">
      <c r="C19" s="522"/>
      <c r="D19" s="523"/>
      <c r="E19" s="523"/>
      <c r="F19" s="523"/>
      <c r="G19" s="523"/>
      <c r="H19" s="523"/>
      <c r="I19" s="523"/>
      <c r="J19" s="523"/>
      <c r="K19" s="523"/>
      <c r="L19" s="523"/>
      <c r="M19" s="523"/>
      <c r="N19" s="524"/>
    </row>
    <row r="20" spans="3:24" x14ac:dyDescent="0.2">
      <c r="C20" s="522"/>
      <c r="D20" s="523"/>
      <c r="E20" s="523"/>
      <c r="F20" s="523"/>
      <c r="G20" s="523"/>
      <c r="H20" s="523"/>
      <c r="I20" s="523"/>
      <c r="J20" s="523"/>
      <c r="K20" s="523"/>
      <c r="L20" s="523"/>
      <c r="M20" s="523"/>
      <c r="N20" s="524"/>
      <c r="V20" s="169"/>
      <c r="W20" s="174"/>
      <c r="X20" s="174"/>
    </row>
    <row r="21" spans="3:24" x14ac:dyDescent="0.2">
      <c r="C21" s="522"/>
      <c r="D21" s="523"/>
      <c r="E21" s="523"/>
      <c r="F21" s="523"/>
      <c r="G21" s="523"/>
      <c r="H21" s="523"/>
      <c r="I21" s="523"/>
      <c r="J21" s="523"/>
      <c r="K21" s="523"/>
      <c r="L21" s="523"/>
      <c r="M21" s="523"/>
      <c r="N21" s="524"/>
      <c r="V21" s="169"/>
      <c r="W21" s="174"/>
      <c r="X21" s="174"/>
    </row>
    <row r="22" spans="3:24" x14ac:dyDescent="0.2">
      <c r="C22" s="522"/>
      <c r="D22" s="523"/>
      <c r="E22" s="523"/>
      <c r="F22" s="523"/>
      <c r="G22" s="523"/>
      <c r="H22" s="523"/>
      <c r="I22" s="523"/>
      <c r="J22" s="523"/>
      <c r="K22" s="523"/>
      <c r="L22" s="523"/>
      <c r="M22" s="523"/>
      <c r="N22" s="524"/>
      <c r="V22" s="169"/>
      <c r="W22" s="174"/>
      <c r="X22" s="174"/>
    </row>
    <row r="23" spans="3:24" x14ac:dyDescent="0.2">
      <c r="C23" s="522"/>
      <c r="D23" s="523"/>
      <c r="E23" s="523"/>
      <c r="F23" s="523"/>
      <c r="G23" s="523"/>
      <c r="H23" s="523"/>
      <c r="I23" s="523"/>
      <c r="J23" s="523"/>
      <c r="K23" s="523"/>
      <c r="L23" s="523"/>
      <c r="M23" s="523"/>
      <c r="N23" s="524"/>
      <c r="V23" s="169"/>
      <c r="W23" s="174"/>
      <c r="X23" s="174"/>
    </row>
    <row r="24" spans="3:24" x14ac:dyDescent="0.2">
      <c r="C24" s="522"/>
      <c r="D24" s="523"/>
      <c r="E24" s="523"/>
      <c r="F24" s="523"/>
      <c r="G24" s="523"/>
      <c r="H24" s="523"/>
      <c r="I24" s="523"/>
      <c r="J24" s="523"/>
      <c r="K24" s="523"/>
      <c r="L24" s="523"/>
      <c r="M24" s="523"/>
      <c r="N24" s="524"/>
      <c r="V24" s="169"/>
      <c r="W24" s="174"/>
      <c r="X24" s="174"/>
    </row>
    <row r="25" spans="3:24" x14ac:dyDescent="0.2">
      <c r="C25" s="522"/>
      <c r="D25" s="523"/>
      <c r="E25" s="523"/>
      <c r="F25" s="523"/>
      <c r="G25" s="523"/>
      <c r="H25" s="523"/>
      <c r="I25" s="523"/>
      <c r="J25" s="523"/>
      <c r="K25" s="523"/>
      <c r="L25" s="523"/>
      <c r="M25" s="523"/>
      <c r="N25" s="524"/>
      <c r="V25" s="169"/>
      <c r="W25" s="174"/>
      <c r="X25" s="174"/>
    </row>
    <row r="26" spans="3:24" x14ac:dyDescent="0.2">
      <c r="C26" s="522"/>
      <c r="D26" s="523"/>
      <c r="E26" s="523"/>
      <c r="F26" s="523"/>
      <c r="G26" s="523"/>
      <c r="H26" s="523"/>
      <c r="I26" s="523"/>
      <c r="J26" s="523"/>
      <c r="K26" s="523"/>
      <c r="L26" s="523"/>
      <c r="M26" s="523"/>
      <c r="N26" s="524"/>
      <c r="V26" s="169"/>
      <c r="W26" s="174"/>
      <c r="X26" s="174"/>
    </row>
    <row r="27" spans="3:24" x14ac:dyDescent="0.2">
      <c r="C27" s="522"/>
      <c r="D27" s="523"/>
      <c r="E27" s="523"/>
      <c r="F27" s="523"/>
      <c r="G27" s="523"/>
      <c r="H27" s="523"/>
      <c r="I27" s="523"/>
      <c r="J27" s="523"/>
      <c r="K27" s="523"/>
      <c r="L27" s="523"/>
      <c r="M27" s="523"/>
      <c r="N27" s="524"/>
      <c r="V27" s="169"/>
      <c r="W27" s="174"/>
      <c r="X27" s="174"/>
    </row>
    <row r="28" spans="3:24" x14ac:dyDescent="0.2">
      <c r="C28" s="522"/>
      <c r="D28" s="523"/>
      <c r="E28" s="523"/>
      <c r="F28" s="523"/>
      <c r="G28" s="523"/>
      <c r="H28" s="523"/>
      <c r="I28" s="523"/>
      <c r="J28" s="523"/>
      <c r="K28" s="523"/>
      <c r="L28" s="523"/>
      <c r="M28" s="523"/>
      <c r="N28" s="524"/>
      <c r="V28" s="169"/>
      <c r="W28" s="174"/>
      <c r="X28" s="174"/>
    </row>
    <row r="29" spans="3:24" x14ac:dyDescent="0.2">
      <c r="C29" s="522"/>
      <c r="D29" s="523"/>
      <c r="E29" s="523"/>
      <c r="F29" s="523"/>
      <c r="G29" s="523"/>
      <c r="H29" s="523"/>
      <c r="I29" s="523"/>
      <c r="J29" s="523"/>
      <c r="K29" s="523"/>
      <c r="L29" s="523"/>
      <c r="M29" s="523"/>
      <c r="N29" s="524"/>
      <c r="V29" s="169"/>
      <c r="W29" s="174"/>
      <c r="X29" s="174"/>
    </row>
    <row r="30" spans="3:24" x14ac:dyDescent="0.2">
      <c r="C30" s="522"/>
      <c r="D30" s="523"/>
      <c r="E30" s="523"/>
      <c r="F30" s="523"/>
      <c r="G30" s="523"/>
      <c r="H30" s="523"/>
      <c r="I30" s="523"/>
      <c r="J30" s="523"/>
      <c r="K30" s="523"/>
      <c r="L30" s="523"/>
      <c r="M30" s="523"/>
      <c r="N30" s="524"/>
      <c r="V30" s="169"/>
      <c r="W30" s="174"/>
      <c r="X30" s="174"/>
    </row>
    <row r="31" spans="3:24" x14ac:dyDescent="0.2">
      <c r="C31" s="522"/>
      <c r="D31" s="523"/>
      <c r="E31" s="523"/>
      <c r="F31" s="523"/>
      <c r="G31" s="523"/>
      <c r="H31" s="523"/>
      <c r="I31" s="523"/>
      <c r="J31" s="523"/>
      <c r="K31" s="523"/>
      <c r="L31" s="523"/>
      <c r="M31" s="523"/>
      <c r="N31" s="524"/>
      <c r="V31" s="169"/>
      <c r="W31" s="174"/>
      <c r="X31" s="174"/>
    </row>
    <row r="32" spans="3:24" x14ac:dyDescent="0.2">
      <c r="C32" s="522"/>
      <c r="D32" s="523"/>
      <c r="E32" s="523"/>
      <c r="F32" s="523"/>
      <c r="G32" s="523"/>
      <c r="H32" s="523"/>
      <c r="I32" s="523"/>
      <c r="J32" s="523"/>
      <c r="K32" s="523"/>
      <c r="L32" s="523"/>
      <c r="M32" s="523"/>
      <c r="N32" s="524"/>
      <c r="V32" s="169"/>
      <c r="W32" s="174"/>
      <c r="X32" s="174"/>
    </row>
    <row r="33" spans="3:24" x14ac:dyDescent="0.2">
      <c r="C33" s="522"/>
      <c r="D33" s="523"/>
      <c r="E33" s="523"/>
      <c r="F33" s="523"/>
      <c r="G33" s="523"/>
      <c r="H33" s="523"/>
      <c r="I33" s="523"/>
      <c r="J33" s="523"/>
      <c r="K33" s="523"/>
      <c r="L33" s="523"/>
      <c r="M33" s="523"/>
      <c r="N33" s="524"/>
      <c r="V33" s="169"/>
      <c r="W33" s="174"/>
      <c r="X33" s="174"/>
    </row>
    <row r="34" spans="3:24" x14ac:dyDescent="0.2">
      <c r="C34" s="522"/>
      <c r="D34" s="523"/>
      <c r="E34" s="523"/>
      <c r="F34" s="523"/>
      <c r="G34" s="523"/>
      <c r="H34" s="523"/>
      <c r="I34" s="523"/>
      <c r="J34" s="523"/>
      <c r="K34" s="523"/>
      <c r="L34" s="523"/>
      <c r="M34" s="523"/>
      <c r="N34" s="524"/>
    </row>
    <row r="35" spans="3:24" x14ac:dyDescent="0.2">
      <c r="C35" s="522"/>
      <c r="D35" s="523"/>
      <c r="E35" s="523"/>
      <c r="F35" s="523"/>
      <c r="G35" s="523"/>
      <c r="H35" s="523"/>
      <c r="I35" s="523"/>
      <c r="J35" s="523"/>
      <c r="K35" s="523"/>
      <c r="L35" s="523"/>
      <c r="M35" s="523"/>
      <c r="N35" s="524"/>
    </row>
    <row r="36" spans="3:24" x14ac:dyDescent="0.2">
      <c r="C36" s="522"/>
      <c r="D36" s="523"/>
      <c r="E36" s="523"/>
      <c r="F36" s="523"/>
      <c r="G36" s="523"/>
      <c r="H36" s="523"/>
      <c r="I36" s="523"/>
      <c r="J36" s="523"/>
      <c r="K36" s="523"/>
      <c r="L36" s="523"/>
      <c r="M36" s="523"/>
      <c r="N36" s="524"/>
    </row>
    <row r="37" spans="3:24" x14ac:dyDescent="0.2">
      <c r="C37" s="522"/>
      <c r="D37" s="523"/>
      <c r="E37" s="523"/>
      <c r="F37" s="523"/>
      <c r="G37" s="523"/>
      <c r="H37" s="523"/>
      <c r="I37" s="523"/>
      <c r="J37" s="523"/>
      <c r="K37" s="523"/>
      <c r="L37" s="523"/>
      <c r="M37" s="523"/>
      <c r="N37" s="524"/>
    </row>
    <row r="38" spans="3:24" x14ac:dyDescent="0.2">
      <c r="C38" s="522"/>
      <c r="D38" s="523"/>
      <c r="E38" s="523"/>
      <c r="F38" s="523"/>
      <c r="G38" s="523"/>
      <c r="H38" s="523"/>
      <c r="I38" s="523"/>
      <c r="J38" s="523"/>
      <c r="K38" s="523"/>
      <c r="L38" s="523"/>
      <c r="M38" s="523"/>
      <c r="N38" s="524"/>
    </row>
    <row r="39" spans="3:24" x14ac:dyDescent="0.2">
      <c r="C39" s="522"/>
      <c r="D39" s="523"/>
      <c r="E39" s="523"/>
      <c r="F39" s="523"/>
      <c r="G39" s="523"/>
      <c r="H39" s="523"/>
      <c r="I39" s="523"/>
      <c r="J39" s="523"/>
      <c r="K39" s="523"/>
      <c r="L39" s="523"/>
      <c r="M39" s="523"/>
      <c r="N39" s="524"/>
    </row>
    <row r="40" spans="3:24" x14ac:dyDescent="0.2">
      <c r="C40" s="522"/>
      <c r="D40" s="523"/>
      <c r="E40" s="523"/>
      <c r="F40" s="523"/>
      <c r="G40" s="523"/>
      <c r="H40" s="523"/>
      <c r="I40" s="523"/>
      <c r="J40" s="523"/>
      <c r="K40" s="523"/>
      <c r="L40" s="523"/>
      <c r="M40" s="523"/>
      <c r="N40" s="524"/>
    </row>
    <row r="41" spans="3:24" x14ac:dyDescent="0.2">
      <c r="C41" s="522"/>
      <c r="D41" s="523"/>
      <c r="E41" s="523"/>
      <c r="F41" s="523"/>
      <c r="G41" s="523"/>
      <c r="H41" s="523"/>
      <c r="I41" s="523"/>
      <c r="J41" s="523"/>
      <c r="K41" s="523"/>
      <c r="L41" s="523"/>
      <c r="M41" s="523"/>
      <c r="N41" s="524"/>
    </row>
    <row r="42" spans="3:24" x14ac:dyDescent="0.2">
      <c r="C42" s="522"/>
      <c r="D42" s="523"/>
      <c r="E42" s="523"/>
      <c r="F42" s="523"/>
      <c r="G42" s="523"/>
      <c r="H42" s="523"/>
      <c r="I42" s="523"/>
      <c r="J42" s="523"/>
      <c r="K42" s="523"/>
      <c r="L42" s="523"/>
      <c r="M42" s="523"/>
      <c r="N42" s="524"/>
    </row>
    <row r="43" spans="3:24" x14ac:dyDescent="0.2">
      <c r="C43" s="522"/>
      <c r="D43" s="523"/>
      <c r="E43" s="523"/>
      <c r="F43" s="523"/>
      <c r="G43" s="523"/>
      <c r="H43" s="523"/>
      <c r="I43" s="523"/>
      <c r="J43" s="523"/>
      <c r="K43" s="523"/>
      <c r="L43" s="523"/>
      <c r="M43" s="523"/>
      <c r="N43" s="524"/>
    </row>
    <row r="44" spans="3:24" x14ac:dyDescent="0.2">
      <c r="C44" s="525"/>
      <c r="D44" s="526"/>
      <c r="E44" s="526"/>
      <c r="F44" s="526"/>
      <c r="G44" s="526"/>
      <c r="H44" s="526"/>
      <c r="I44" s="526"/>
      <c r="J44" s="526"/>
      <c r="K44" s="526"/>
      <c r="L44" s="526"/>
      <c r="M44" s="526"/>
      <c r="N44" s="527"/>
    </row>
    <row r="47" spans="3:24" x14ac:dyDescent="0.2">
      <c r="C47" s="346" t="s">
        <v>223</v>
      </c>
    </row>
    <row r="48" spans="3:24" x14ac:dyDescent="0.2">
      <c r="D48" s="346"/>
    </row>
    <row r="49" spans="4:13" x14ac:dyDescent="0.2">
      <c r="D49" s="503" t="s">
        <v>259</v>
      </c>
      <c r="E49" s="503"/>
      <c r="F49" s="503"/>
      <c r="G49" s="503"/>
      <c r="H49" s="503"/>
      <c r="I49" s="503"/>
      <c r="J49" s="503"/>
      <c r="K49" s="503"/>
      <c r="L49" s="503"/>
      <c r="M49" s="503"/>
    </row>
    <row r="50" spans="4:13" ht="14.25" customHeight="1" x14ac:dyDescent="0.2">
      <c r="D50" s="503"/>
      <c r="E50" s="503"/>
      <c r="F50" s="503"/>
      <c r="G50" s="503"/>
      <c r="H50" s="503"/>
      <c r="I50" s="503"/>
      <c r="J50" s="503"/>
      <c r="K50" s="503"/>
      <c r="L50" s="503"/>
      <c r="M50" s="503"/>
    </row>
    <row r="53" spans="4:13" x14ac:dyDescent="0.2">
      <c r="E53" s="504" t="s">
        <v>280</v>
      </c>
      <c r="F53" s="505"/>
      <c r="G53" s="505"/>
      <c r="H53" s="505"/>
      <c r="I53" s="506"/>
    </row>
    <row r="55" spans="4:13" x14ac:dyDescent="0.2">
      <c r="E55" s="507" t="s">
        <v>295</v>
      </c>
      <c r="F55" s="508"/>
      <c r="G55" s="508"/>
      <c r="H55" s="508"/>
      <c r="I55" s="509"/>
    </row>
    <row r="57" spans="4:13" x14ac:dyDescent="0.2">
      <c r="E57" s="507" t="s">
        <v>224</v>
      </c>
      <c r="F57" s="508"/>
      <c r="G57" s="508"/>
      <c r="H57" s="508"/>
      <c r="I57" s="509"/>
    </row>
    <row r="59" spans="4:13" x14ac:dyDescent="0.2">
      <c r="E59" s="507" t="s">
        <v>225</v>
      </c>
      <c r="F59" s="508"/>
      <c r="G59" s="508"/>
      <c r="H59" s="508"/>
      <c r="I59" s="509"/>
    </row>
    <row r="61" spans="4:13" x14ac:dyDescent="0.2">
      <c r="E61" s="507" t="s">
        <v>226</v>
      </c>
      <c r="F61" s="508"/>
      <c r="G61" s="508"/>
      <c r="H61" s="508"/>
      <c r="I61" s="509"/>
    </row>
    <row r="63" spans="4:13" x14ac:dyDescent="0.2">
      <c r="E63" s="513" t="s">
        <v>227</v>
      </c>
      <c r="F63" s="514"/>
      <c r="G63" s="514"/>
      <c r="H63" s="514"/>
      <c r="I63" s="515"/>
    </row>
    <row r="65" spans="5:9" x14ac:dyDescent="0.2">
      <c r="E65" s="513" t="s">
        <v>228</v>
      </c>
      <c r="F65" s="514"/>
      <c r="G65" s="514"/>
      <c r="H65" s="514"/>
      <c r="I65" s="515"/>
    </row>
    <row r="67" spans="5:9" x14ac:dyDescent="0.2">
      <c r="E67" s="513" t="s">
        <v>229</v>
      </c>
      <c r="F67" s="514"/>
      <c r="G67" s="514"/>
      <c r="H67" s="514"/>
      <c r="I67" s="515"/>
    </row>
    <row r="69" spans="5:9" x14ac:dyDescent="0.2">
      <c r="E69" s="513" t="s">
        <v>230</v>
      </c>
      <c r="F69" s="514"/>
      <c r="G69" s="514"/>
      <c r="H69" s="514"/>
      <c r="I69" s="515"/>
    </row>
    <row r="71" spans="5:9" x14ac:dyDescent="0.2">
      <c r="E71" s="513" t="s">
        <v>231</v>
      </c>
      <c r="F71" s="514"/>
      <c r="G71" s="514"/>
      <c r="H71" s="514"/>
      <c r="I71" s="515"/>
    </row>
    <row r="73" spans="5:9" x14ac:dyDescent="0.2">
      <c r="E73" s="510" t="s">
        <v>232</v>
      </c>
      <c r="F73" s="511"/>
      <c r="G73" s="511"/>
      <c r="H73" s="511"/>
      <c r="I73" s="512"/>
    </row>
    <row r="75" spans="5:9" x14ac:dyDescent="0.2">
      <c r="E75" s="510" t="s">
        <v>233</v>
      </c>
      <c r="F75" s="511"/>
      <c r="G75" s="511"/>
      <c r="H75" s="511"/>
      <c r="I75" s="512"/>
    </row>
    <row r="77" spans="5:9" x14ac:dyDescent="0.2">
      <c r="E77" s="510" t="s">
        <v>234</v>
      </c>
      <c r="F77" s="511"/>
      <c r="G77" s="511"/>
      <c r="H77" s="511"/>
      <c r="I77" s="512"/>
    </row>
    <row r="79" spans="5:9" x14ac:dyDescent="0.2">
      <c r="E79" s="510" t="s">
        <v>235</v>
      </c>
      <c r="F79" s="511"/>
      <c r="G79" s="511"/>
      <c r="H79" s="511"/>
      <c r="I79" s="512"/>
    </row>
    <row r="81" spans="5:9" x14ac:dyDescent="0.2">
      <c r="E81" s="510" t="s">
        <v>236</v>
      </c>
      <c r="F81" s="511"/>
      <c r="G81" s="511"/>
      <c r="H81" s="511"/>
      <c r="I81" s="512"/>
    </row>
    <row r="83" spans="5:9" x14ac:dyDescent="0.2">
      <c r="E83" s="516" t="s">
        <v>237</v>
      </c>
      <c r="F83" s="517"/>
      <c r="G83" s="517"/>
      <c r="H83" s="517"/>
      <c r="I83" s="518"/>
    </row>
    <row r="85" spans="5:9" x14ac:dyDescent="0.2">
      <c r="E85" s="516" t="s">
        <v>260</v>
      </c>
      <c r="F85" s="517"/>
      <c r="G85" s="517"/>
      <c r="H85" s="517"/>
      <c r="I85" s="518"/>
    </row>
    <row r="87" spans="5:9" x14ac:dyDescent="0.2">
      <c r="E87" s="504" t="s">
        <v>283</v>
      </c>
      <c r="F87" s="505"/>
      <c r="G87" s="505"/>
      <c r="H87" s="505"/>
      <c r="I87" s="506"/>
    </row>
    <row r="89" spans="5:9" x14ac:dyDescent="0.2">
      <c r="E89" s="504" t="s">
        <v>297</v>
      </c>
      <c r="F89" s="505"/>
      <c r="G89" s="505"/>
      <c r="H89" s="505"/>
      <c r="I89" s="506"/>
    </row>
    <row r="91" spans="5:9" x14ac:dyDescent="0.2">
      <c r="E91" s="504" t="s">
        <v>313</v>
      </c>
      <c r="F91" s="505"/>
      <c r="G91" s="505"/>
      <c r="H91" s="505"/>
      <c r="I91" s="506"/>
    </row>
    <row r="97" spans="3:11" x14ac:dyDescent="0.2">
      <c r="C97" s="346" t="s">
        <v>220</v>
      </c>
    </row>
    <row r="99" spans="3:11" x14ac:dyDescent="0.2">
      <c r="C99" s="499" t="s">
        <v>284</v>
      </c>
      <c r="D99" s="499"/>
      <c r="E99" s="499"/>
      <c r="F99" s="499"/>
      <c r="G99" s="499"/>
      <c r="H99" s="499"/>
      <c r="I99" s="499"/>
      <c r="J99" s="499"/>
      <c r="K99" s="499"/>
    </row>
    <row r="100" spans="3:11" ht="12.75" customHeight="1" x14ac:dyDescent="0.2">
      <c r="C100" s="499"/>
      <c r="D100" s="499"/>
      <c r="E100" s="499"/>
      <c r="F100" s="499"/>
      <c r="G100" s="499"/>
      <c r="H100" s="499"/>
      <c r="I100" s="499"/>
      <c r="J100" s="499"/>
      <c r="K100" s="499"/>
    </row>
    <row r="101" spans="3:11" x14ac:dyDescent="0.2">
      <c r="C101" s="499"/>
      <c r="D101" s="499"/>
      <c r="E101" s="499"/>
      <c r="F101" s="499"/>
      <c r="G101" s="499"/>
      <c r="H101" s="499"/>
      <c r="I101" s="499"/>
      <c r="J101" s="499"/>
      <c r="K101" s="499"/>
    </row>
    <row r="103" spans="3:11" x14ac:dyDescent="0.2">
      <c r="C103" s="165"/>
      <c r="D103" s="166"/>
      <c r="E103" s="166"/>
      <c r="F103" s="166"/>
      <c r="G103" s="166"/>
      <c r="H103" s="166"/>
      <c r="I103" s="166"/>
      <c r="J103" s="166"/>
      <c r="K103" s="167"/>
    </row>
    <row r="104" spans="3:11" x14ac:dyDescent="0.2">
      <c r="C104" s="168"/>
      <c r="D104" s="497" t="s">
        <v>102</v>
      </c>
      <c r="E104" s="498"/>
      <c r="F104" s="174"/>
      <c r="G104" s="169" t="s">
        <v>107</v>
      </c>
      <c r="H104" s="174"/>
      <c r="I104" s="174"/>
      <c r="J104" s="174"/>
      <c r="K104" s="171"/>
    </row>
    <row r="105" spans="3:11" x14ac:dyDescent="0.2">
      <c r="C105" s="168"/>
      <c r="D105" s="172"/>
      <c r="F105" s="174"/>
      <c r="G105" s="173"/>
      <c r="H105" s="174"/>
      <c r="I105" s="174"/>
      <c r="J105" s="174"/>
      <c r="K105" s="171"/>
    </row>
    <row r="106" spans="3:11" x14ac:dyDescent="0.2">
      <c r="C106" s="168"/>
      <c r="D106" s="529" t="s">
        <v>103</v>
      </c>
      <c r="E106" s="530"/>
      <c r="F106" s="174"/>
      <c r="G106" s="169" t="s">
        <v>104</v>
      </c>
      <c r="H106" s="174"/>
      <c r="I106" s="174"/>
      <c r="J106" s="174"/>
      <c r="K106" s="171"/>
    </row>
    <row r="107" spans="3:11" x14ac:dyDescent="0.2">
      <c r="C107" s="168"/>
      <c r="D107" s="174"/>
      <c r="F107" s="174"/>
      <c r="G107" s="173"/>
      <c r="H107" s="174"/>
      <c r="I107" s="174"/>
      <c r="J107" s="174"/>
      <c r="K107" s="171"/>
    </row>
    <row r="108" spans="3:11" x14ac:dyDescent="0.2">
      <c r="C108" s="168"/>
      <c r="D108" s="531" t="s">
        <v>105</v>
      </c>
      <c r="E108" s="532"/>
      <c r="F108" s="174"/>
      <c r="G108" s="169" t="s">
        <v>106</v>
      </c>
      <c r="H108" s="174"/>
      <c r="I108" s="174"/>
      <c r="J108" s="174"/>
      <c r="K108" s="171"/>
    </row>
    <row r="109" spans="3:11" x14ac:dyDescent="0.2">
      <c r="C109" s="181"/>
      <c r="D109" s="178"/>
      <c r="F109" s="178"/>
      <c r="G109" s="178"/>
      <c r="H109" s="178"/>
      <c r="I109" s="178"/>
      <c r="J109" s="178"/>
      <c r="K109" s="182"/>
    </row>
    <row r="110" spans="3:11" x14ac:dyDescent="0.2">
      <c r="C110" s="181"/>
      <c r="D110" s="533" t="s">
        <v>159</v>
      </c>
      <c r="E110" s="534"/>
      <c r="F110" s="178"/>
      <c r="G110" s="169" t="s">
        <v>160</v>
      </c>
      <c r="H110" s="178"/>
      <c r="I110" s="178"/>
      <c r="J110" s="178"/>
      <c r="K110" s="182"/>
    </row>
    <row r="111" spans="3:11" x14ac:dyDescent="0.2">
      <c r="C111" s="181"/>
      <c r="D111" s="178"/>
      <c r="F111" s="178"/>
      <c r="G111" s="178"/>
      <c r="H111" s="178"/>
      <c r="I111" s="178"/>
      <c r="J111" s="178"/>
      <c r="K111" s="182"/>
    </row>
    <row r="112" spans="3:11" x14ac:dyDescent="0.2">
      <c r="C112" s="181"/>
      <c r="D112" s="535" t="s">
        <v>161</v>
      </c>
      <c r="E112" s="536"/>
      <c r="F112" s="178"/>
      <c r="G112" s="169" t="s">
        <v>162</v>
      </c>
      <c r="H112" s="178"/>
      <c r="I112" s="178"/>
      <c r="J112" s="178"/>
      <c r="K112" s="182"/>
    </row>
    <row r="113" spans="3:14" x14ac:dyDescent="0.2">
      <c r="C113" s="175"/>
      <c r="D113" s="176"/>
      <c r="E113" s="176"/>
      <c r="F113" s="176"/>
      <c r="G113" s="176"/>
      <c r="H113" s="176"/>
      <c r="I113" s="176"/>
      <c r="J113" s="176"/>
      <c r="K113" s="177"/>
    </row>
    <row r="116" spans="3:14" x14ac:dyDescent="0.2">
      <c r="C116" s="346" t="s">
        <v>218</v>
      </c>
    </row>
    <row r="118" spans="3:14" ht="12.75" customHeight="1" x14ac:dyDescent="0.2">
      <c r="C118" s="537" t="s">
        <v>298</v>
      </c>
      <c r="D118" s="538"/>
      <c r="E118" s="538"/>
      <c r="F118" s="538"/>
      <c r="G118" s="538"/>
      <c r="H118" s="538"/>
      <c r="I118" s="538"/>
      <c r="J118" s="538"/>
      <c r="K118" s="538"/>
      <c r="L118" s="538"/>
      <c r="M118" s="538"/>
      <c r="N118" s="539"/>
    </row>
    <row r="119" spans="3:14" x14ac:dyDescent="0.2">
      <c r="C119" s="540"/>
      <c r="D119" s="541"/>
      <c r="E119" s="541"/>
      <c r="F119" s="541"/>
      <c r="G119" s="541"/>
      <c r="H119" s="541"/>
      <c r="I119" s="541"/>
      <c r="J119" s="541"/>
      <c r="K119" s="541"/>
      <c r="L119" s="541"/>
      <c r="M119" s="541"/>
      <c r="N119" s="542"/>
    </row>
    <row r="120" spans="3:14" x14ac:dyDescent="0.2">
      <c r="C120" s="540"/>
      <c r="D120" s="541"/>
      <c r="E120" s="541"/>
      <c r="F120" s="541"/>
      <c r="G120" s="541"/>
      <c r="H120" s="541"/>
      <c r="I120" s="541"/>
      <c r="J120" s="541"/>
      <c r="K120" s="541"/>
      <c r="L120" s="541"/>
      <c r="M120" s="541"/>
      <c r="N120" s="542"/>
    </row>
    <row r="121" spans="3:14" x14ac:dyDescent="0.2">
      <c r="C121" s="540"/>
      <c r="D121" s="541"/>
      <c r="E121" s="541"/>
      <c r="F121" s="541"/>
      <c r="G121" s="541"/>
      <c r="H121" s="541"/>
      <c r="I121" s="541"/>
      <c r="J121" s="541"/>
      <c r="K121" s="541"/>
      <c r="L121" s="541"/>
      <c r="M121" s="541"/>
      <c r="N121" s="542"/>
    </row>
    <row r="122" spans="3:14" x14ac:dyDescent="0.2">
      <c r="C122" s="540"/>
      <c r="D122" s="541"/>
      <c r="E122" s="541"/>
      <c r="F122" s="541"/>
      <c r="G122" s="541"/>
      <c r="H122" s="541"/>
      <c r="I122" s="541"/>
      <c r="J122" s="541"/>
      <c r="K122" s="541"/>
      <c r="L122" s="541"/>
      <c r="M122" s="541"/>
      <c r="N122" s="542"/>
    </row>
    <row r="123" spans="3:14" x14ac:dyDescent="0.2">
      <c r="C123" s="540"/>
      <c r="D123" s="541"/>
      <c r="E123" s="541"/>
      <c r="F123" s="541"/>
      <c r="G123" s="541"/>
      <c r="H123" s="541"/>
      <c r="I123" s="541"/>
      <c r="J123" s="541"/>
      <c r="K123" s="541"/>
      <c r="L123" s="541"/>
      <c r="M123" s="541"/>
      <c r="N123" s="542"/>
    </row>
    <row r="124" spans="3:14" x14ac:dyDescent="0.2">
      <c r="C124" s="540"/>
      <c r="D124" s="541"/>
      <c r="E124" s="541"/>
      <c r="F124" s="541"/>
      <c r="G124" s="541"/>
      <c r="H124" s="541"/>
      <c r="I124" s="541"/>
      <c r="J124" s="541"/>
      <c r="K124" s="541"/>
      <c r="L124" s="541"/>
      <c r="M124" s="541"/>
      <c r="N124" s="542"/>
    </row>
    <row r="125" spans="3:14" x14ac:dyDescent="0.2">
      <c r="C125" s="540"/>
      <c r="D125" s="541"/>
      <c r="E125" s="541"/>
      <c r="F125" s="541"/>
      <c r="G125" s="541"/>
      <c r="H125" s="541"/>
      <c r="I125" s="541"/>
      <c r="J125" s="541"/>
      <c r="K125" s="541"/>
      <c r="L125" s="541"/>
      <c r="M125" s="541"/>
      <c r="N125" s="542"/>
    </row>
    <row r="126" spans="3:14" x14ac:dyDescent="0.2">
      <c r="C126" s="540"/>
      <c r="D126" s="541"/>
      <c r="E126" s="541"/>
      <c r="F126" s="541"/>
      <c r="G126" s="541"/>
      <c r="H126" s="541"/>
      <c r="I126" s="541"/>
      <c r="J126" s="541"/>
      <c r="K126" s="541"/>
      <c r="L126" s="541"/>
      <c r="M126" s="541"/>
      <c r="N126" s="542"/>
    </row>
    <row r="127" spans="3:14" x14ac:dyDescent="0.2">
      <c r="C127" s="540"/>
      <c r="D127" s="541"/>
      <c r="E127" s="541"/>
      <c r="F127" s="541"/>
      <c r="G127" s="541"/>
      <c r="H127" s="541"/>
      <c r="I127" s="541"/>
      <c r="J127" s="541"/>
      <c r="K127" s="541"/>
      <c r="L127" s="541"/>
      <c r="M127" s="541"/>
      <c r="N127" s="542"/>
    </row>
    <row r="128" spans="3:14" x14ac:dyDescent="0.2">
      <c r="C128" s="540"/>
      <c r="D128" s="541"/>
      <c r="E128" s="541"/>
      <c r="F128" s="541"/>
      <c r="G128" s="541"/>
      <c r="H128" s="541"/>
      <c r="I128" s="541"/>
      <c r="J128" s="541"/>
      <c r="K128" s="541"/>
      <c r="L128" s="541"/>
      <c r="M128" s="541"/>
      <c r="N128" s="542"/>
    </row>
    <row r="129" spans="3:14" x14ac:dyDescent="0.2">
      <c r="C129" s="540"/>
      <c r="D129" s="541"/>
      <c r="E129" s="541"/>
      <c r="F129" s="541"/>
      <c r="G129" s="541"/>
      <c r="H129" s="541"/>
      <c r="I129" s="541"/>
      <c r="J129" s="541"/>
      <c r="K129" s="541"/>
      <c r="L129" s="541"/>
      <c r="M129" s="541"/>
      <c r="N129" s="542"/>
    </row>
    <row r="130" spans="3:14" x14ac:dyDescent="0.2">
      <c r="C130" s="540"/>
      <c r="D130" s="541"/>
      <c r="E130" s="541"/>
      <c r="F130" s="541"/>
      <c r="G130" s="541"/>
      <c r="H130" s="541"/>
      <c r="I130" s="541"/>
      <c r="J130" s="541"/>
      <c r="K130" s="541"/>
      <c r="L130" s="541"/>
      <c r="M130" s="541"/>
      <c r="N130" s="542"/>
    </row>
    <row r="131" spans="3:14" x14ac:dyDescent="0.2">
      <c r="C131" s="540"/>
      <c r="D131" s="541"/>
      <c r="E131" s="541"/>
      <c r="F131" s="541"/>
      <c r="G131" s="541"/>
      <c r="H131" s="541"/>
      <c r="I131" s="541"/>
      <c r="J131" s="541"/>
      <c r="K131" s="541"/>
      <c r="L131" s="541"/>
      <c r="M131" s="541"/>
      <c r="N131" s="542"/>
    </row>
    <row r="132" spans="3:14" x14ac:dyDescent="0.2">
      <c r="C132" s="540"/>
      <c r="D132" s="541"/>
      <c r="E132" s="541"/>
      <c r="F132" s="541"/>
      <c r="G132" s="541"/>
      <c r="H132" s="541"/>
      <c r="I132" s="541"/>
      <c r="J132" s="541"/>
      <c r="K132" s="541"/>
      <c r="L132" s="541"/>
      <c r="M132" s="541"/>
      <c r="N132" s="542"/>
    </row>
    <row r="133" spans="3:14" x14ac:dyDescent="0.2">
      <c r="C133" s="540"/>
      <c r="D133" s="541"/>
      <c r="E133" s="541"/>
      <c r="F133" s="541"/>
      <c r="G133" s="541"/>
      <c r="H133" s="541"/>
      <c r="I133" s="541"/>
      <c r="J133" s="541"/>
      <c r="K133" s="541"/>
      <c r="L133" s="541"/>
      <c r="M133" s="541"/>
      <c r="N133" s="542"/>
    </row>
    <row r="134" spans="3:14" x14ac:dyDescent="0.2">
      <c r="C134" s="540"/>
      <c r="D134" s="541"/>
      <c r="E134" s="541"/>
      <c r="F134" s="541"/>
      <c r="G134" s="541"/>
      <c r="H134" s="541"/>
      <c r="I134" s="541"/>
      <c r="J134" s="541"/>
      <c r="K134" s="541"/>
      <c r="L134" s="541"/>
      <c r="M134" s="541"/>
      <c r="N134" s="542"/>
    </row>
    <row r="135" spans="3:14" x14ac:dyDescent="0.2">
      <c r="C135" s="540"/>
      <c r="D135" s="541"/>
      <c r="E135" s="541"/>
      <c r="F135" s="541"/>
      <c r="G135" s="541"/>
      <c r="H135" s="541"/>
      <c r="I135" s="541"/>
      <c r="J135" s="541"/>
      <c r="K135" s="541"/>
      <c r="L135" s="541"/>
      <c r="M135" s="541"/>
      <c r="N135" s="542"/>
    </row>
    <row r="136" spans="3:14" x14ac:dyDescent="0.2">
      <c r="C136" s="540"/>
      <c r="D136" s="541"/>
      <c r="E136" s="541"/>
      <c r="F136" s="541"/>
      <c r="G136" s="541"/>
      <c r="H136" s="541"/>
      <c r="I136" s="541"/>
      <c r="J136" s="541"/>
      <c r="K136" s="541"/>
      <c r="L136" s="541"/>
      <c r="M136" s="541"/>
      <c r="N136" s="542"/>
    </row>
    <row r="137" spans="3:14" x14ac:dyDescent="0.2">
      <c r="C137" s="540"/>
      <c r="D137" s="541"/>
      <c r="E137" s="541"/>
      <c r="F137" s="541"/>
      <c r="G137" s="541"/>
      <c r="H137" s="541"/>
      <c r="I137" s="541"/>
      <c r="J137" s="541"/>
      <c r="K137" s="541"/>
      <c r="L137" s="541"/>
      <c r="M137" s="541"/>
      <c r="N137" s="542"/>
    </row>
    <row r="138" spans="3:14" x14ac:dyDescent="0.2">
      <c r="C138" s="540"/>
      <c r="D138" s="541"/>
      <c r="E138" s="541"/>
      <c r="F138" s="541"/>
      <c r="G138" s="541"/>
      <c r="H138" s="541"/>
      <c r="I138" s="541"/>
      <c r="J138" s="541"/>
      <c r="K138" s="541"/>
      <c r="L138" s="541"/>
      <c r="M138" s="541"/>
      <c r="N138" s="542"/>
    </row>
    <row r="139" spans="3:14" x14ac:dyDescent="0.2">
      <c r="C139" s="540"/>
      <c r="D139" s="541"/>
      <c r="E139" s="541"/>
      <c r="F139" s="541"/>
      <c r="G139" s="541"/>
      <c r="H139" s="541"/>
      <c r="I139" s="541"/>
      <c r="J139" s="541"/>
      <c r="K139" s="541"/>
      <c r="L139" s="541"/>
      <c r="M139" s="541"/>
      <c r="N139" s="542"/>
    </row>
    <row r="140" spans="3:14" x14ac:dyDescent="0.2">
      <c r="C140" s="540"/>
      <c r="D140" s="541"/>
      <c r="E140" s="541"/>
      <c r="F140" s="541"/>
      <c r="G140" s="541"/>
      <c r="H140" s="541"/>
      <c r="I140" s="541"/>
      <c r="J140" s="541"/>
      <c r="K140" s="541"/>
      <c r="L140" s="541"/>
      <c r="M140" s="541"/>
      <c r="N140" s="542"/>
    </row>
    <row r="141" spans="3:14" x14ac:dyDescent="0.2">
      <c r="C141" s="540"/>
      <c r="D141" s="541"/>
      <c r="E141" s="541"/>
      <c r="F141" s="541"/>
      <c r="G141" s="541"/>
      <c r="H141" s="541"/>
      <c r="I141" s="541"/>
      <c r="J141" s="541"/>
      <c r="K141" s="541"/>
      <c r="L141" s="541"/>
      <c r="M141" s="541"/>
      <c r="N141" s="542"/>
    </row>
    <row r="142" spans="3:14" x14ac:dyDescent="0.2">
      <c r="C142" s="540"/>
      <c r="D142" s="541"/>
      <c r="E142" s="541"/>
      <c r="F142" s="541"/>
      <c r="G142" s="541"/>
      <c r="H142" s="541"/>
      <c r="I142" s="541"/>
      <c r="J142" s="541"/>
      <c r="K142" s="541"/>
      <c r="L142" s="541"/>
      <c r="M142" s="541"/>
      <c r="N142" s="542"/>
    </row>
    <row r="143" spans="3:14" x14ac:dyDescent="0.2">
      <c r="C143" s="540"/>
      <c r="D143" s="541"/>
      <c r="E143" s="541"/>
      <c r="F143" s="541"/>
      <c r="G143" s="541"/>
      <c r="H143" s="541"/>
      <c r="I143" s="541"/>
      <c r="J143" s="541"/>
      <c r="K143" s="541"/>
      <c r="L143" s="541"/>
      <c r="M143" s="541"/>
      <c r="N143" s="542"/>
    </row>
    <row r="144" spans="3:14" x14ac:dyDescent="0.2">
      <c r="C144" s="540"/>
      <c r="D144" s="541"/>
      <c r="E144" s="541"/>
      <c r="F144" s="541"/>
      <c r="G144" s="541"/>
      <c r="H144" s="541"/>
      <c r="I144" s="541"/>
      <c r="J144" s="541"/>
      <c r="K144" s="541"/>
      <c r="L144" s="541"/>
      <c r="M144" s="541"/>
      <c r="N144" s="542"/>
    </row>
    <row r="145" spans="3:14" x14ac:dyDescent="0.2">
      <c r="C145" s="540"/>
      <c r="D145" s="541"/>
      <c r="E145" s="541"/>
      <c r="F145" s="541"/>
      <c r="G145" s="541"/>
      <c r="H145" s="541"/>
      <c r="I145" s="541"/>
      <c r="J145" s="541"/>
      <c r="K145" s="541"/>
      <c r="L145" s="541"/>
      <c r="M145" s="541"/>
      <c r="N145" s="542"/>
    </row>
    <row r="146" spans="3:14" x14ac:dyDescent="0.2">
      <c r="C146" s="540"/>
      <c r="D146" s="541"/>
      <c r="E146" s="541"/>
      <c r="F146" s="541"/>
      <c r="G146" s="541"/>
      <c r="H146" s="541"/>
      <c r="I146" s="541"/>
      <c r="J146" s="541"/>
      <c r="K146" s="541"/>
      <c r="L146" s="541"/>
      <c r="M146" s="541"/>
      <c r="N146" s="542"/>
    </row>
    <row r="147" spans="3:14" x14ac:dyDescent="0.2">
      <c r="C147" s="540"/>
      <c r="D147" s="541"/>
      <c r="E147" s="541"/>
      <c r="F147" s="541"/>
      <c r="G147" s="541"/>
      <c r="H147" s="541"/>
      <c r="I147" s="541"/>
      <c r="J147" s="541"/>
      <c r="K147" s="541"/>
      <c r="L147" s="541"/>
      <c r="M147" s="541"/>
      <c r="N147" s="542"/>
    </row>
    <row r="148" spans="3:14" x14ac:dyDescent="0.2">
      <c r="C148" s="540"/>
      <c r="D148" s="541"/>
      <c r="E148" s="541"/>
      <c r="F148" s="541"/>
      <c r="G148" s="541"/>
      <c r="H148" s="541"/>
      <c r="I148" s="541"/>
      <c r="J148" s="541"/>
      <c r="K148" s="541"/>
      <c r="L148" s="541"/>
      <c r="M148" s="541"/>
      <c r="N148" s="542"/>
    </row>
    <row r="149" spans="3:14" x14ac:dyDescent="0.2">
      <c r="C149" s="540"/>
      <c r="D149" s="541"/>
      <c r="E149" s="541"/>
      <c r="F149" s="541"/>
      <c r="G149" s="541"/>
      <c r="H149" s="541"/>
      <c r="I149" s="541"/>
      <c r="J149" s="541"/>
      <c r="K149" s="541"/>
      <c r="L149" s="541"/>
      <c r="M149" s="541"/>
      <c r="N149" s="542"/>
    </row>
    <row r="150" spans="3:14" x14ac:dyDescent="0.2">
      <c r="C150" s="540"/>
      <c r="D150" s="541"/>
      <c r="E150" s="541"/>
      <c r="F150" s="541"/>
      <c r="G150" s="541"/>
      <c r="H150" s="541"/>
      <c r="I150" s="541"/>
      <c r="J150" s="541"/>
      <c r="K150" s="541"/>
      <c r="L150" s="541"/>
      <c r="M150" s="541"/>
      <c r="N150" s="542"/>
    </row>
    <row r="151" spans="3:14" x14ac:dyDescent="0.2">
      <c r="C151" s="540"/>
      <c r="D151" s="541"/>
      <c r="E151" s="541"/>
      <c r="F151" s="541"/>
      <c r="G151" s="541"/>
      <c r="H151" s="541"/>
      <c r="I151" s="541"/>
      <c r="J151" s="541"/>
      <c r="K151" s="541"/>
      <c r="L151" s="541"/>
      <c r="M151" s="541"/>
      <c r="N151" s="542"/>
    </row>
    <row r="152" spans="3:14" x14ac:dyDescent="0.2">
      <c r="C152" s="540"/>
      <c r="D152" s="541"/>
      <c r="E152" s="541"/>
      <c r="F152" s="541"/>
      <c r="G152" s="541"/>
      <c r="H152" s="541"/>
      <c r="I152" s="541"/>
      <c r="J152" s="541"/>
      <c r="K152" s="541"/>
      <c r="L152" s="541"/>
      <c r="M152" s="541"/>
      <c r="N152" s="542"/>
    </row>
    <row r="153" spans="3:14" x14ac:dyDescent="0.2">
      <c r="C153" s="540"/>
      <c r="D153" s="541"/>
      <c r="E153" s="541"/>
      <c r="F153" s="541"/>
      <c r="G153" s="541"/>
      <c r="H153" s="541"/>
      <c r="I153" s="541"/>
      <c r="J153" s="541"/>
      <c r="K153" s="541"/>
      <c r="L153" s="541"/>
      <c r="M153" s="541"/>
      <c r="N153" s="542"/>
    </row>
    <row r="154" spans="3:14" x14ac:dyDescent="0.2">
      <c r="C154" s="540"/>
      <c r="D154" s="541"/>
      <c r="E154" s="541"/>
      <c r="F154" s="541"/>
      <c r="G154" s="541"/>
      <c r="H154" s="541"/>
      <c r="I154" s="541"/>
      <c r="J154" s="541"/>
      <c r="K154" s="541"/>
      <c r="L154" s="541"/>
      <c r="M154" s="541"/>
      <c r="N154" s="542"/>
    </row>
    <row r="155" spans="3:14" x14ac:dyDescent="0.2">
      <c r="C155" s="540"/>
      <c r="D155" s="541"/>
      <c r="E155" s="541"/>
      <c r="F155" s="541"/>
      <c r="G155" s="541"/>
      <c r="H155" s="541"/>
      <c r="I155" s="541"/>
      <c r="J155" s="541"/>
      <c r="K155" s="541"/>
      <c r="L155" s="541"/>
      <c r="M155" s="541"/>
      <c r="N155" s="542"/>
    </row>
    <row r="156" spans="3:14" x14ac:dyDescent="0.2">
      <c r="C156" s="540"/>
      <c r="D156" s="541"/>
      <c r="E156" s="541"/>
      <c r="F156" s="541"/>
      <c r="G156" s="541"/>
      <c r="H156" s="541"/>
      <c r="I156" s="541"/>
      <c r="J156" s="541"/>
      <c r="K156" s="541"/>
      <c r="L156" s="541"/>
      <c r="M156" s="541"/>
      <c r="N156" s="542"/>
    </row>
    <row r="157" spans="3:14" x14ac:dyDescent="0.2">
      <c r="C157" s="540"/>
      <c r="D157" s="541"/>
      <c r="E157" s="541"/>
      <c r="F157" s="541"/>
      <c r="G157" s="541"/>
      <c r="H157" s="541"/>
      <c r="I157" s="541"/>
      <c r="J157" s="541"/>
      <c r="K157" s="541"/>
      <c r="L157" s="541"/>
      <c r="M157" s="541"/>
      <c r="N157" s="542"/>
    </row>
    <row r="158" spans="3:14" x14ac:dyDescent="0.2">
      <c r="C158" s="540"/>
      <c r="D158" s="541"/>
      <c r="E158" s="541"/>
      <c r="F158" s="541"/>
      <c r="G158" s="541"/>
      <c r="H158" s="541"/>
      <c r="I158" s="541"/>
      <c r="J158" s="541"/>
      <c r="K158" s="541"/>
      <c r="L158" s="541"/>
      <c r="M158" s="541"/>
      <c r="N158" s="542"/>
    </row>
    <row r="159" spans="3:14" x14ac:dyDescent="0.2">
      <c r="C159" s="540"/>
      <c r="D159" s="541"/>
      <c r="E159" s="541"/>
      <c r="F159" s="541"/>
      <c r="G159" s="541"/>
      <c r="H159" s="541"/>
      <c r="I159" s="541"/>
      <c r="J159" s="541"/>
      <c r="K159" s="541"/>
      <c r="L159" s="541"/>
      <c r="M159" s="541"/>
      <c r="N159" s="542"/>
    </row>
    <row r="160" spans="3:14" x14ac:dyDescent="0.2">
      <c r="C160" s="540"/>
      <c r="D160" s="541"/>
      <c r="E160" s="541"/>
      <c r="F160" s="541"/>
      <c r="G160" s="541"/>
      <c r="H160" s="541"/>
      <c r="I160" s="541"/>
      <c r="J160" s="541"/>
      <c r="K160" s="541"/>
      <c r="L160" s="541"/>
      <c r="M160" s="541"/>
      <c r="N160" s="542"/>
    </row>
    <row r="161" spans="3:14" x14ac:dyDescent="0.2">
      <c r="C161" s="540"/>
      <c r="D161" s="541"/>
      <c r="E161" s="541"/>
      <c r="F161" s="541"/>
      <c r="G161" s="541"/>
      <c r="H161" s="541"/>
      <c r="I161" s="541"/>
      <c r="J161" s="541"/>
      <c r="K161" s="541"/>
      <c r="L161" s="541"/>
      <c r="M161" s="541"/>
      <c r="N161" s="542"/>
    </row>
    <row r="162" spans="3:14" x14ac:dyDescent="0.2">
      <c r="C162" s="540"/>
      <c r="D162" s="541"/>
      <c r="E162" s="541"/>
      <c r="F162" s="541"/>
      <c r="G162" s="541"/>
      <c r="H162" s="541"/>
      <c r="I162" s="541"/>
      <c r="J162" s="541"/>
      <c r="K162" s="541"/>
      <c r="L162" s="541"/>
      <c r="M162" s="541"/>
      <c r="N162" s="542"/>
    </row>
    <row r="163" spans="3:14" x14ac:dyDescent="0.2">
      <c r="C163" s="540"/>
      <c r="D163" s="541"/>
      <c r="E163" s="541"/>
      <c r="F163" s="541"/>
      <c r="G163" s="541"/>
      <c r="H163" s="541"/>
      <c r="I163" s="541"/>
      <c r="J163" s="541"/>
      <c r="K163" s="541"/>
      <c r="L163" s="541"/>
      <c r="M163" s="541"/>
      <c r="N163" s="542"/>
    </row>
    <row r="164" spans="3:14" x14ac:dyDescent="0.2">
      <c r="C164" s="540"/>
      <c r="D164" s="541"/>
      <c r="E164" s="541"/>
      <c r="F164" s="541"/>
      <c r="G164" s="541"/>
      <c r="H164" s="541"/>
      <c r="I164" s="541"/>
      <c r="J164" s="541"/>
      <c r="K164" s="541"/>
      <c r="L164" s="541"/>
      <c r="M164" s="541"/>
      <c r="N164" s="542"/>
    </row>
    <row r="165" spans="3:14" x14ac:dyDescent="0.2">
      <c r="C165" s="540"/>
      <c r="D165" s="541"/>
      <c r="E165" s="541"/>
      <c r="F165" s="541"/>
      <c r="G165" s="541"/>
      <c r="H165" s="541"/>
      <c r="I165" s="541"/>
      <c r="J165" s="541"/>
      <c r="K165" s="541"/>
      <c r="L165" s="541"/>
      <c r="M165" s="541"/>
      <c r="N165" s="542"/>
    </row>
    <row r="166" spans="3:14" x14ac:dyDescent="0.2">
      <c r="C166" s="540"/>
      <c r="D166" s="541"/>
      <c r="E166" s="541"/>
      <c r="F166" s="541"/>
      <c r="G166" s="541"/>
      <c r="H166" s="541"/>
      <c r="I166" s="541"/>
      <c r="J166" s="541"/>
      <c r="K166" s="541"/>
      <c r="L166" s="541"/>
      <c r="M166" s="541"/>
      <c r="N166" s="542"/>
    </row>
    <row r="167" spans="3:14" x14ac:dyDescent="0.2">
      <c r="C167" s="540"/>
      <c r="D167" s="541"/>
      <c r="E167" s="541"/>
      <c r="F167" s="541"/>
      <c r="G167" s="541"/>
      <c r="H167" s="541"/>
      <c r="I167" s="541"/>
      <c r="J167" s="541"/>
      <c r="K167" s="541"/>
      <c r="L167" s="541"/>
      <c r="M167" s="541"/>
      <c r="N167" s="542"/>
    </row>
    <row r="168" spans="3:14" x14ac:dyDescent="0.2">
      <c r="C168" s="540"/>
      <c r="D168" s="541"/>
      <c r="E168" s="541"/>
      <c r="F168" s="541"/>
      <c r="G168" s="541"/>
      <c r="H168" s="541"/>
      <c r="I168" s="541"/>
      <c r="J168" s="541"/>
      <c r="K168" s="541"/>
      <c r="L168" s="541"/>
      <c r="M168" s="541"/>
      <c r="N168" s="542"/>
    </row>
    <row r="169" spans="3:14" x14ac:dyDescent="0.2">
      <c r="C169" s="543"/>
      <c r="D169" s="544"/>
      <c r="E169" s="544"/>
      <c r="F169" s="544"/>
      <c r="G169" s="544"/>
      <c r="H169" s="544"/>
      <c r="I169" s="544"/>
      <c r="J169" s="544"/>
      <c r="K169" s="544"/>
      <c r="L169" s="544"/>
      <c r="M169" s="544"/>
      <c r="N169" s="545"/>
    </row>
    <row r="170" spans="3:14" x14ac:dyDescent="0.2">
      <c r="H170" s="170"/>
    </row>
    <row r="171" spans="3:14" x14ac:dyDescent="0.2">
      <c r="H171" s="170"/>
    </row>
    <row r="172" spans="3:14" x14ac:dyDescent="0.2">
      <c r="C172" s="528" t="s">
        <v>289</v>
      </c>
      <c r="D172" s="520"/>
      <c r="E172" s="520"/>
      <c r="F172" s="520"/>
      <c r="G172" s="520"/>
      <c r="H172" s="520"/>
      <c r="I172" s="520"/>
      <c r="J172" s="520"/>
      <c r="K172" s="520"/>
      <c r="L172" s="520"/>
      <c r="M172" s="520"/>
      <c r="N172" s="521"/>
    </row>
    <row r="173" spans="3:14" x14ac:dyDescent="0.2">
      <c r="C173" s="522"/>
      <c r="D173" s="523"/>
      <c r="E173" s="523"/>
      <c r="F173" s="523"/>
      <c r="G173" s="523"/>
      <c r="H173" s="523"/>
      <c r="I173" s="523"/>
      <c r="J173" s="523"/>
      <c r="K173" s="523"/>
      <c r="L173" s="523"/>
      <c r="M173" s="523"/>
      <c r="N173" s="524"/>
    </row>
    <row r="174" spans="3:14" x14ac:dyDescent="0.2">
      <c r="C174" s="522"/>
      <c r="D174" s="523"/>
      <c r="E174" s="523"/>
      <c r="F174" s="523"/>
      <c r="G174" s="523"/>
      <c r="H174" s="523"/>
      <c r="I174" s="523"/>
      <c r="J174" s="523"/>
      <c r="K174" s="523"/>
      <c r="L174" s="523"/>
      <c r="M174" s="523"/>
      <c r="N174" s="524"/>
    </row>
    <row r="175" spans="3:14" x14ac:dyDescent="0.2">
      <c r="C175" s="522"/>
      <c r="D175" s="523"/>
      <c r="E175" s="523"/>
      <c r="F175" s="523"/>
      <c r="G175" s="523"/>
      <c r="H175" s="523"/>
      <c r="I175" s="523"/>
      <c r="J175" s="523"/>
      <c r="K175" s="523"/>
      <c r="L175" s="523"/>
      <c r="M175" s="523"/>
      <c r="N175" s="524"/>
    </row>
    <row r="176" spans="3:14" x14ac:dyDescent="0.2">
      <c r="C176" s="522"/>
      <c r="D176" s="523"/>
      <c r="E176" s="523"/>
      <c r="F176" s="523"/>
      <c r="G176" s="523"/>
      <c r="H176" s="523"/>
      <c r="I176" s="523"/>
      <c r="J176" s="523"/>
      <c r="K176" s="523"/>
      <c r="L176" s="523"/>
      <c r="M176" s="523"/>
      <c r="N176" s="524"/>
    </row>
    <row r="177" spans="3:14" x14ac:dyDescent="0.2">
      <c r="C177" s="522"/>
      <c r="D177" s="523"/>
      <c r="E177" s="523"/>
      <c r="F177" s="523"/>
      <c r="G177" s="523"/>
      <c r="H177" s="523"/>
      <c r="I177" s="523"/>
      <c r="J177" s="523"/>
      <c r="K177" s="523"/>
      <c r="L177" s="523"/>
      <c r="M177" s="523"/>
      <c r="N177" s="524"/>
    </row>
    <row r="178" spans="3:14" x14ac:dyDescent="0.2">
      <c r="C178" s="522"/>
      <c r="D178" s="523"/>
      <c r="E178" s="523"/>
      <c r="F178" s="523"/>
      <c r="G178" s="523"/>
      <c r="H178" s="523"/>
      <c r="I178" s="523"/>
      <c r="J178" s="523"/>
      <c r="K178" s="523"/>
      <c r="L178" s="523"/>
      <c r="M178" s="523"/>
      <c r="N178" s="524"/>
    </row>
    <row r="179" spans="3:14" x14ac:dyDescent="0.2">
      <c r="C179" s="522"/>
      <c r="D179" s="523"/>
      <c r="E179" s="523"/>
      <c r="F179" s="523"/>
      <c r="G179" s="523"/>
      <c r="H179" s="523"/>
      <c r="I179" s="523"/>
      <c r="J179" s="523"/>
      <c r="K179" s="523"/>
      <c r="L179" s="523"/>
      <c r="M179" s="523"/>
      <c r="N179" s="524"/>
    </row>
    <row r="180" spans="3:14" x14ac:dyDescent="0.2">
      <c r="C180" s="522"/>
      <c r="D180" s="523"/>
      <c r="E180" s="523"/>
      <c r="F180" s="523"/>
      <c r="G180" s="523"/>
      <c r="H180" s="523"/>
      <c r="I180" s="523"/>
      <c r="J180" s="523"/>
      <c r="K180" s="523"/>
      <c r="L180" s="523"/>
      <c r="M180" s="523"/>
      <c r="N180" s="524"/>
    </row>
    <row r="181" spans="3:14" x14ac:dyDescent="0.2">
      <c r="C181" s="522"/>
      <c r="D181" s="523"/>
      <c r="E181" s="523"/>
      <c r="F181" s="523"/>
      <c r="G181" s="523"/>
      <c r="H181" s="523"/>
      <c r="I181" s="523"/>
      <c r="J181" s="523"/>
      <c r="K181" s="523"/>
      <c r="L181" s="523"/>
      <c r="M181" s="523"/>
      <c r="N181" s="524"/>
    </row>
    <row r="182" spans="3:14" x14ac:dyDescent="0.2">
      <c r="C182" s="522"/>
      <c r="D182" s="523"/>
      <c r="E182" s="523"/>
      <c r="F182" s="523"/>
      <c r="G182" s="523"/>
      <c r="H182" s="523"/>
      <c r="I182" s="523"/>
      <c r="J182" s="523"/>
      <c r="K182" s="523"/>
      <c r="L182" s="523"/>
      <c r="M182" s="523"/>
      <c r="N182" s="524"/>
    </row>
    <row r="183" spans="3:14" x14ac:dyDescent="0.2">
      <c r="C183" s="522"/>
      <c r="D183" s="523"/>
      <c r="E183" s="523"/>
      <c r="F183" s="523"/>
      <c r="G183" s="523"/>
      <c r="H183" s="523"/>
      <c r="I183" s="523"/>
      <c r="J183" s="523"/>
      <c r="K183" s="523"/>
      <c r="L183" s="523"/>
      <c r="M183" s="523"/>
      <c r="N183" s="524"/>
    </row>
    <row r="184" spans="3:14" x14ac:dyDescent="0.2">
      <c r="C184" s="522"/>
      <c r="D184" s="523"/>
      <c r="E184" s="523"/>
      <c r="F184" s="523"/>
      <c r="G184" s="523"/>
      <c r="H184" s="523"/>
      <c r="I184" s="523"/>
      <c r="J184" s="523"/>
      <c r="K184" s="523"/>
      <c r="L184" s="523"/>
      <c r="M184" s="523"/>
      <c r="N184" s="524"/>
    </row>
    <row r="185" spans="3:14" x14ac:dyDescent="0.2">
      <c r="C185" s="522"/>
      <c r="D185" s="523"/>
      <c r="E185" s="523"/>
      <c r="F185" s="523"/>
      <c r="G185" s="523"/>
      <c r="H185" s="523"/>
      <c r="I185" s="523"/>
      <c r="J185" s="523"/>
      <c r="K185" s="523"/>
      <c r="L185" s="523"/>
      <c r="M185" s="523"/>
      <c r="N185" s="524"/>
    </row>
    <row r="186" spans="3:14" x14ac:dyDescent="0.2">
      <c r="C186" s="522"/>
      <c r="D186" s="523"/>
      <c r="E186" s="523"/>
      <c r="F186" s="523"/>
      <c r="G186" s="523"/>
      <c r="H186" s="523"/>
      <c r="I186" s="523"/>
      <c r="J186" s="523"/>
      <c r="K186" s="523"/>
      <c r="L186" s="523"/>
      <c r="M186" s="523"/>
      <c r="N186" s="524"/>
    </row>
    <row r="187" spans="3:14" x14ac:dyDescent="0.2">
      <c r="C187" s="522"/>
      <c r="D187" s="523"/>
      <c r="E187" s="523"/>
      <c r="F187" s="523"/>
      <c r="G187" s="523"/>
      <c r="H187" s="523"/>
      <c r="I187" s="523"/>
      <c r="J187" s="523"/>
      <c r="K187" s="523"/>
      <c r="L187" s="523"/>
      <c r="M187" s="523"/>
      <c r="N187" s="524"/>
    </row>
    <row r="188" spans="3:14" x14ac:dyDescent="0.2">
      <c r="C188" s="522"/>
      <c r="D188" s="523"/>
      <c r="E188" s="523"/>
      <c r="F188" s="523"/>
      <c r="G188" s="523"/>
      <c r="H188" s="523"/>
      <c r="I188" s="523"/>
      <c r="J188" s="523"/>
      <c r="K188" s="523"/>
      <c r="L188" s="523"/>
      <c r="M188" s="523"/>
      <c r="N188" s="524"/>
    </row>
    <row r="189" spans="3:14" x14ac:dyDescent="0.2">
      <c r="C189" s="525"/>
      <c r="D189" s="526"/>
      <c r="E189" s="526"/>
      <c r="F189" s="526"/>
      <c r="G189" s="526"/>
      <c r="H189" s="526"/>
      <c r="I189" s="526"/>
      <c r="J189" s="526"/>
      <c r="K189" s="526"/>
      <c r="L189" s="526"/>
      <c r="M189" s="526"/>
      <c r="N189" s="527"/>
    </row>
    <row r="190" spans="3:14" x14ac:dyDescent="0.2">
      <c r="H190" s="170"/>
    </row>
    <row r="191" spans="3:14" x14ac:dyDescent="0.2">
      <c r="H191" s="170"/>
    </row>
    <row r="192" spans="3:14" x14ac:dyDescent="0.2">
      <c r="C192" s="528" t="s">
        <v>299</v>
      </c>
      <c r="D192" s="520"/>
      <c r="E192" s="520"/>
      <c r="F192" s="520"/>
      <c r="G192" s="520"/>
      <c r="H192" s="520"/>
      <c r="I192" s="520"/>
      <c r="J192" s="520"/>
      <c r="K192" s="520"/>
      <c r="L192" s="520"/>
      <c r="M192" s="520"/>
      <c r="N192" s="521"/>
    </row>
    <row r="193" spans="3:14" x14ac:dyDescent="0.2">
      <c r="C193" s="522"/>
      <c r="D193" s="523"/>
      <c r="E193" s="523"/>
      <c r="F193" s="523"/>
      <c r="G193" s="523"/>
      <c r="H193" s="523"/>
      <c r="I193" s="523"/>
      <c r="J193" s="523"/>
      <c r="K193" s="523"/>
      <c r="L193" s="523"/>
      <c r="M193" s="523"/>
      <c r="N193" s="524"/>
    </row>
    <row r="194" spans="3:14" x14ac:dyDescent="0.2">
      <c r="C194" s="522"/>
      <c r="D194" s="523"/>
      <c r="E194" s="523"/>
      <c r="F194" s="523"/>
      <c r="G194" s="523"/>
      <c r="H194" s="523"/>
      <c r="I194" s="523"/>
      <c r="J194" s="523"/>
      <c r="K194" s="523"/>
      <c r="L194" s="523"/>
      <c r="M194" s="523"/>
      <c r="N194" s="524"/>
    </row>
    <row r="195" spans="3:14" x14ac:dyDescent="0.2">
      <c r="C195" s="522"/>
      <c r="D195" s="523"/>
      <c r="E195" s="523"/>
      <c r="F195" s="523"/>
      <c r="G195" s="523"/>
      <c r="H195" s="523"/>
      <c r="I195" s="523"/>
      <c r="J195" s="523"/>
      <c r="K195" s="523"/>
      <c r="L195" s="523"/>
      <c r="M195" s="523"/>
      <c r="N195" s="524"/>
    </row>
    <row r="196" spans="3:14" x14ac:dyDescent="0.2">
      <c r="C196" s="522"/>
      <c r="D196" s="523"/>
      <c r="E196" s="523"/>
      <c r="F196" s="523"/>
      <c r="G196" s="523"/>
      <c r="H196" s="523"/>
      <c r="I196" s="523"/>
      <c r="J196" s="523"/>
      <c r="K196" s="523"/>
      <c r="L196" s="523"/>
      <c r="M196" s="523"/>
      <c r="N196" s="524"/>
    </row>
    <row r="197" spans="3:14" x14ac:dyDescent="0.2">
      <c r="C197" s="522"/>
      <c r="D197" s="523"/>
      <c r="E197" s="523"/>
      <c r="F197" s="523"/>
      <c r="G197" s="523"/>
      <c r="H197" s="523"/>
      <c r="I197" s="523"/>
      <c r="J197" s="523"/>
      <c r="K197" s="523"/>
      <c r="L197" s="523"/>
      <c r="M197" s="523"/>
      <c r="N197" s="524"/>
    </row>
    <row r="198" spans="3:14" x14ac:dyDescent="0.2">
      <c r="C198" s="522"/>
      <c r="D198" s="523"/>
      <c r="E198" s="523"/>
      <c r="F198" s="523"/>
      <c r="G198" s="523"/>
      <c r="H198" s="523"/>
      <c r="I198" s="523"/>
      <c r="J198" s="523"/>
      <c r="K198" s="523"/>
      <c r="L198" s="523"/>
      <c r="M198" s="523"/>
      <c r="N198" s="524"/>
    </row>
    <row r="199" spans="3:14" x14ac:dyDescent="0.2">
      <c r="C199" s="522"/>
      <c r="D199" s="523"/>
      <c r="E199" s="523"/>
      <c r="F199" s="523"/>
      <c r="G199" s="523"/>
      <c r="H199" s="523"/>
      <c r="I199" s="523"/>
      <c r="J199" s="523"/>
      <c r="K199" s="523"/>
      <c r="L199" s="523"/>
      <c r="M199" s="523"/>
      <c r="N199" s="524"/>
    </row>
    <row r="200" spans="3:14" x14ac:dyDescent="0.2">
      <c r="C200" s="522"/>
      <c r="D200" s="523"/>
      <c r="E200" s="523"/>
      <c r="F200" s="523"/>
      <c r="G200" s="523"/>
      <c r="H200" s="523"/>
      <c r="I200" s="523"/>
      <c r="J200" s="523"/>
      <c r="K200" s="523"/>
      <c r="L200" s="523"/>
      <c r="M200" s="523"/>
      <c r="N200" s="524"/>
    </row>
    <row r="201" spans="3:14" x14ac:dyDescent="0.2">
      <c r="C201" s="522"/>
      <c r="D201" s="523"/>
      <c r="E201" s="523"/>
      <c r="F201" s="523"/>
      <c r="G201" s="523"/>
      <c r="H201" s="523"/>
      <c r="I201" s="523"/>
      <c r="J201" s="523"/>
      <c r="K201" s="523"/>
      <c r="L201" s="523"/>
      <c r="M201" s="523"/>
      <c r="N201" s="524"/>
    </row>
    <row r="202" spans="3:14" x14ac:dyDescent="0.2">
      <c r="C202" s="522"/>
      <c r="D202" s="523"/>
      <c r="E202" s="523"/>
      <c r="F202" s="523"/>
      <c r="G202" s="523"/>
      <c r="H202" s="523"/>
      <c r="I202" s="523"/>
      <c r="J202" s="523"/>
      <c r="K202" s="523"/>
      <c r="L202" s="523"/>
      <c r="M202" s="523"/>
      <c r="N202" s="524"/>
    </row>
    <row r="203" spans="3:14" x14ac:dyDescent="0.2">
      <c r="C203" s="522"/>
      <c r="D203" s="523"/>
      <c r="E203" s="523"/>
      <c r="F203" s="523"/>
      <c r="G203" s="523"/>
      <c r="H203" s="523"/>
      <c r="I203" s="523"/>
      <c r="J203" s="523"/>
      <c r="K203" s="523"/>
      <c r="L203" s="523"/>
      <c r="M203" s="523"/>
      <c r="N203" s="524"/>
    </row>
    <row r="204" spans="3:14" x14ac:dyDescent="0.2">
      <c r="C204" s="522"/>
      <c r="D204" s="523"/>
      <c r="E204" s="523"/>
      <c r="F204" s="523"/>
      <c r="G204" s="523"/>
      <c r="H204" s="523"/>
      <c r="I204" s="523"/>
      <c r="J204" s="523"/>
      <c r="K204" s="523"/>
      <c r="L204" s="523"/>
      <c r="M204" s="523"/>
      <c r="N204" s="524"/>
    </row>
    <row r="205" spans="3:14" x14ac:dyDescent="0.2">
      <c r="C205" s="522"/>
      <c r="D205" s="523"/>
      <c r="E205" s="523"/>
      <c r="F205" s="523"/>
      <c r="G205" s="523"/>
      <c r="H205" s="523"/>
      <c r="I205" s="523"/>
      <c r="J205" s="523"/>
      <c r="K205" s="523"/>
      <c r="L205" s="523"/>
      <c r="M205" s="523"/>
      <c r="N205" s="524"/>
    </row>
    <row r="206" spans="3:14" x14ac:dyDescent="0.2">
      <c r="C206" s="522"/>
      <c r="D206" s="523"/>
      <c r="E206" s="523"/>
      <c r="F206" s="523"/>
      <c r="G206" s="523"/>
      <c r="H206" s="523"/>
      <c r="I206" s="523"/>
      <c r="J206" s="523"/>
      <c r="K206" s="523"/>
      <c r="L206" s="523"/>
      <c r="M206" s="523"/>
      <c r="N206" s="524"/>
    </row>
    <row r="207" spans="3:14" x14ac:dyDescent="0.2">
      <c r="C207" s="522"/>
      <c r="D207" s="523"/>
      <c r="E207" s="523"/>
      <c r="F207" s="523"/>
      <c r="G207" s="523"/>
      <c r="H207" s="523"/>
      <c r="I207" s="523"/>
      <c r="J207" s="523"/>
      <c r="K207" s="523"/>
      <c r="L207" s="523"/>
      <c r="M207" s="523"/>
      <c r="N207" s="524"/>
    </row>
    <row r="208" spans="3:14" x14ac:dyDescent="0.2">
      <c r="C208" s="522"/>
      <c r="D208" s="523"/>
      <c r="E208" s="523"/>
      <c r="F208" s="523"/>
      <c r="G208" s="523"/>
      <c r="H208" s="523"/>
      <c r="I208" s="523"/>
      <c r="J208" s="523"/>
      <c r="K208" s="523"/>
      <c r="L208" s="523"/>
      <c r="M208" s="523"/>
      <c r="N208" s="524"/>
    </row>
    <row r="209" spans="3:14" x14ac:dyDescent="0.2">
      <c r="C209" s="522"/>
      <c r="D209" s="523"/>
      <c r="E209" s="523"/>
      <c r="F209" s="523"/>
      <c r="G209" s="523"/>
      <c r="H209" s="523"/>
      <c r="I209" s="523"/>
      <c r="J209" s="523"/>
      <c r="K209" s="523"/>
      <c r="L209" s="523"/>
      <c r="M209" s="523"/>
      <c r="N209" s="524"/>
    </row>
    <row r="210" spans="3:14" x14ac:dyDescent="0.2">
      <c r="C210" s="522"/>
      <c r="D210" s="523"/>
      <c r="E210" s="523"/>
      <c r="F210" s="523"/>
      <c r="G210" s="523"/>
      <c r="H210" s="523"/>
      <c r="I210" s="523"/>
      <c r="J210" s="523"/>
      <c r="K210" s="523"/>
      <c r="L210" s="523"/>
      <c r="M210" s="523"/>
      <c r="N210" s="524"/>
    </row>
    <row r="211" spans="3:14" x14ac:dyDescent="0.2">
      <c r="C211" s="522"/>
      <c r="D211" s="523"/>
      <c r="E211" s="523"/>
      <c r="F211" s="523"/>
      <c r="G211" s="523"/>
      <c r="H211" s="523"/>
      <c r="I211" s="523"/>
      <c r="J211" s="523"/>
      <c r="K211" s="523"/>
      <c r="L211" s="523"/>
      <c r="M211" s="523"/>
      <c r="N211" s="524"/>
    </row>
    <row r="212" spans="3:14" x14ac:dyDescent="0.2">
      <c r="C212" s="522"/>
      <c r="D212" s="523"/>
      <c r="E212" s="523"/>
      <c r="F212" s="523"/>
      <c r="G212" s="523"/>
      <c r="H212" s="523"/>
      <c r="I212" s="523"/>
      <c r="J212" s="523"/>
      <c r="K212" s="523"/>
      <c r="L212" s="523"/>
      <c r="M212" s="523"/>
      <c r="N212" s="524"/>
    </row>
    <row r="213" spans="3:14" x14ac:dyDescent="0.2">
      <c r="C213" s="522"/>
      <c r="D213" s="523"/>
      <c r="E213" s="523"/>
      <c r="F213" s="523"/>
      <c r="G213" s="523"/>
      <c r="H213" s="523"/>
      <c r="I213" s="523"/>
      <c r="J213" s="523"/>
      <c r="K213" s="523"/>
      <c r="L213" s="523"/>
      <c r="M213" s="523"/>
      <c r="N213" s="524"/>
    </row>
    <row r="214" spans="3:14" x14ac:dyDescent="0.2">
      <c r="C214" s="522"/>
      <c r="D214" s="523"/>
      <c r="E214" s="523"/>
      <c r="F214" s="523"/>
      <c r="G214" s="523"/>
      <c r="H214" s="523"/>
      <c r="I214" s="523"/>
      <c r="J214" s="523"/>
      <c r="K214" s="523"/>
      <c r="L214" s="523"/>
      <c r="M214" s="523"/>
      <c r="N214" s="524"/>
    </row>
    <row r="215" spans="3:14" x14ac:dyDescent="0.2">
      <c r="C215" s="522"/>
      <c r="D215" s="523"/>
      <c r="E215" s="523"/>
      <c r="F215" s="523"/>
      <c r="G215" s="523"/>
      <c r="H215" s="523"/>
      <c r="I215" s="523"/>
      <c r="J215" s="523"/>
      <c r="K215" s="523"/>
      <c r="L215" s="523"/>
      <c r="M215" s="523"/>
      <c r="N215" s="524"/>
    </row>
    <row r="216" spans="3:14" x14ac:dyDescent="0.2">
      <c r="C216" s="522"/>
      <c r="D216" s="523"/>
      <c r="E216" s="523"/>
      <c r="F216" s="523"/>
      <c r="G216" s="523"/>
      <c r="H216" s="523"/>
      <c r="I216" s="523"/>
      <c r="J216" s="523"/>
      <c r="K216" s="523"/>
      <c r="L216" s="523"/>
      <c r="M216" s="523"/>
      <c r="N216" s="524"/>
    </row>
    <row r="217" spans="3:14" x14ac:dyDescent="0.2">
      <c r="C217" s="522"/>
      <c r="D217" s="523"/>
      <c r="E217" s="523"/>
      <c r="F217" s="523"/>
      <c r="G217" s="523"/>
      <c r="H217" s="523"/>
      <c r="I217" s="523"/>
      <c r="J217" s="523"/>
      <c r="K217" s="523"/>
      <c r="L217" s="523"/>
      <c r="M217" s="523"/>
      <c r="N217" s="524"/>
    </row>
    <row r="218" spans="3:14" x14ac:dyDescent="0.2">
      <c r="C218" s="522"/>
      <c r="D218" s="523"/>
      <c r="E218" s="523"/>
      <c r="F218" s="523"/>
      <c r="G218" s="523"/>
      <c r="H218" s="523"/>
      <c r="I218" s="523"/>
      <c r="J218" s="523"/>
      <c r="K218" s="523"/>
      <c r="L218" s="523"/>
      <c r="M218" s="523"/>
      <c r="N218" s="524"/>
    </row>
    <row r="219" spans="3:14" x14ac:dyDescent="0.2">
      <c r="C219" s="522"/>
      <c r="D219" s="523"/>
      <c r="E219" s="523"/>
      <c r="F219" s="523"/>
      <c r="G219" s="523"/>
      <c r="H219" s="523"/>
      <c r="I219" s="523"/>
      <c r="J219" s="523"/>
      <c r="K219" s="523"/>
      <c r="L219" s="523"/>
      <c r="M219" s="523"/>
      <c r="N219" s="524"/>
    </row>
    <row r="220" spans="3:14" x14ac:dyDescent="0.2">
      <c r="C220" s="522"/>
      <c r="D220" s="523"/>
      <c r="E220" s="523"/>
      <c r="F220" s="523"/>
      <c r="G220" s="523"/>
      <c r="H220" s="523"/>
      <c r="I220" s="523"/>
      <c r="J220" s="523"/>
      <c r="K220" s="523"/>
      <c r="L220" s="523"/>
      <c r="M220" s="523"/>
      <c r="N220" s="524"/>
    </row>
    <row r="221" spans="3:14" x14ac:dyDescent="0.2">
      <c r="C221" s="522"/>
      <c r="D221" s="523"/>
      <c r="E221" s="523"/>
      <c r="F221" s="523"/>
      <c r="G221" s="523"/>
      <c r="H221" s="523"/>
      <c r="I221" s="523"/>
      <c r="J221" s="523"/>
      <c r="K221" s="523"/>
      <c r="L221" s="523"/>
      <c r="M221" s="523"/>
      <c r="N221" s="524"/>
    </row>
    <row r="222" spans="3:14" x14ac:dyDescent="0.2">
      <c r="C222" s="522"/>
      <c r="D222" s="523"/>
      <c r="E222" s="523"/>
      <c r="F222" s="523"/>
      <c r="G222" s="523"/>
      <c r="H222" s="523"/>
      <c r="I222" s="523"/>
      <c r="J222" s="523"/>
      <c r="K222" s="523"/>
      <c r="L222" s="523"/>
      <c r="M222" s="523"/>
      <c r="N222" s="524"/>
    </row>
    <row r="223" spans="3:14" x14ac:dyDescent="0.2">
      <c r="C223" s="525"/>
      <c r="D223" s="526"/>
      <c r="E223" s="526"/>
      <c r="F223" s="526"/>
      <c r="G223" s="526"/>
      <c r="H223" s="526"/>
      <c r="I223" s="526"/>
      <c r="J223" s="526"/>
      <c r="K223" s="526"/>
      <c r="L223" s="526"/>
      <c r="M223" s="526"/>
      <c r="N223" s="527"/>
    </row>
    <row r="224" spans="3:14" x14ac:dyDescent="0.2">
      <c r="H224" s="170"/>
    </row>
    <row r="225" spans="3:14" x14ac:dyDescent="0.2">
      <c r="H225" s="170"/>
    </row>
    <row r="226" spans="3:14" x14ac:dyDescent="0.2">
      <c r="C226" s="528" t="s">
        <v>290</v>
      </c>
      <c r="D226" s="520"/>
      <c r="E226" s="520"/>
      <c r="F226" s="520"/>
      <c r="G226" s="520"/>
      <c r="H226" s="520"/>
      <c r="I226" s="520"/>
      <c r="J226" s="520"/>
      <c r="K226" s="520"/>
      <c r="L226" s="520"/>
      <c r="M226" s="520"/>
      <c r="N226" s="521"/>
    </row>
    <row r="227" spans="3:14" x14ac:dyDescent="0.2">
      <c r="C227" s="522"/>
      <c r="D227" s="523"/>
      <c r="E227" s="523"/>
      <c r="F227" s="523"/>
      <c r="G227" s="523"/>
      <c r="H227" s="523"/>
      <c r="I227" s="523"/>
      <c r="J227" s="523"/>
      <c r="K227" s="523"/>
      <c r="L227" s="523"/>
      <c r="M227" s="523"/>
      <c r="N227" s="524"/>
    </row>
    <row r="228" spans="3:14" x14ac:dyDescent="0.2">
      <c r="C228" s="522"/>
      <c r="D228" s="523"/>
      <c r="E228" s="523"/>
      <c r="F228" s="523"/>
      <c r="G228" s="523"/>
      <c r="H228" s="523"/>
      <c r="I228" s="523"/>
      <c r="J228" s="523"/>
      <c r="K228" s="523"/>
      <c r="L228" s="523"/>
      <c r="M228" s="523"/>
      <c r="N228" s="524"/>
    </row>
    <row r="229" spans="3:14" x14ac:dyDescent="0.2">
      <c r="C229" s="522"/>
      <c r="D229" s="523"/>
      <c r="E229" s="523"/>
      <c r="F229" s="523"/>
      <c r="G229" s="523"/>
      <c r="H229" s="523"/>
      <c r="I229" s="523"/>
      <c r="J229" s="523"/>
      <c r="K229" s="523"/>
      <c r="L229" s="523"/>
      <c r="M229" s="523"/>
      <c r="N229" s="524"/>
    </row>
    <row r="230" spans="3:14" x14ac:dyDescent="0.2">
      <c r="C230" s="522"/>
      <c r="D230" s="523"/>
      <c r="E230" s="523"/>
      <c r="F230" s="523"/>
      <c r="G230" s="523"/>
      <c r="H230" s="523"/>
      <c r="I230" s="523"/>
      <c r="J230" s="523"/>
      <c r="K230" s="523"/>
      <c r="L230" s="523"/>
      <c r="M230" s="523"/>
      <c r="N230" s="524"/>
    </row>
    <row r="231" spans="3:14" x14ac:dyDescent="0.2">
      <c r="C231" s="522"/>
      <c r="D231" s="523"/>
      <c r="E231" s="523"/>
      <c r="F231" s="523"/>
      <c r="G231" s="523"/>
      <c r="H231" s="523"/>
      <c r="I231" s="523"/>
      <c r="J231" s="523"/>
      <c r="K231" s="523"/>
      <c r="L231" s="523"/>
      <c r="M231" s="523"/>
      <c r="N231" s="524"/>
    </row>
    <row r="232" spans="3:14" x14ac:dyDescent="0.2">
      <c r="C232" s="522"/>
      <c r="D232" s="523"/>
      <c r="E232" s="523"/>
      <c r="F232" s="523"/>
      <c r="G232" s="523"/>
      <c r="H232" s="523"/>
      <c r="I232" s="523"/>
      <c r="J232" s="523"/>
      <c r="K232" s="523"/>
      <c r="L232" s="523"/>
      <c r="M232" s="523"/>
      <c r="N232" s="524"/>
    </row>
    <row r="233" spans="3:14" x14ac:dyDescent="0.2">
      <c r="C233" s="522"/>
      <c r="D233" s="523"/>
      <c r="E233" s="523"/>
      <c r="F233" s="523"/>
      <c r="G233" s="523"/>
      <c r="H233" s="523"/>
      <c r="I233" s="523"/>
      <c r="J233" s="523"/>
      <c r="K233" s="523"/>
      <c r="L233" s="523"/>
      <c r="M233" s="523"/>
      <c r="N233" s="524"/>
    </row>
    <row r="234" spans="3:14" x14ac:dyDescent="0.2">
      <c r="C234" s="522"/>
      <c r="D234" s="523"/>
      <c r="E234" s="523"/>
      <c r="F234" s="523"/>
      <c r="G234" s="523"/>
      <c r="H234" s="523"/>
      <c r="I234" s="523"/>
      <c r="J234" s="523"/>
      <c r="K234" s="523"/>
      <c r="L234" s="523"/>
      <c r="M234" s="523"/>
      <c r="N234" s="524"/>
    </row>
    <row r="235" spans="3:14" x14ac:dyDescent="0.2">
      <c r="C235" s="522"/>
      <c r="D235" s="523"/>
      <c r="E235" s="523"/>
      <c r="F235" s="523"/>
      <c r="G235" s="523"/>
      <c r="H235" s="523"/>
      <c r="I235" s="523"/>
      <c r="J235" s="523"/>
      <c r="K235" s="523"/>
      <c r="L235" s="523"/>
      <c r="M235" s="523"/>
      <c r="N235" s="524"/>
    </row>
    <row r="236" spans="3:14" x14ac:dyDescent="0.2">
      <c r="C236" s="522"/>
      <c r="D236" s="523"/>
      <c r="E236" s="523"/>
      <c r="F236" s="523"/>
      <c r="G236" s="523"/>
      <c r="H236" s="523"/>
      <c r="I236" s="523"/>
      <c r="J236" s="523"/>
      <c r="K236" s="523"/>
      <c r="L236" s="523"/>
      <c r="M236" s="523"/>
      <c r="N236" s="524"/>
    </row>
    <row r="237" spans="3:14" x14ac:dyDescent="0.2">
      <c r="C237" s="522"/>
      <c r="D237" s="523"/>
      <c r="E237" s="523"/>
      <c r="F237" s="523"/>
      <c r="G237" s="523"/>
      <c r="H237" s="523"/>
      <c r="I237" s="523"/>
      <c r="J237" s="523"/>
      <c r="K237" s="523"/>
      <c r="L237" s="523"/>
      <c r="M237" s="523"/>
      <c r="N237" s="524"/>
    </row>
    <row r="238" spans="3:14" x14ac:dyDescent="0.2">
      <c r="C238" s="522"/>
      <c r="D238" s="523"/>
      <c r="E238" s="523"/>
      <c r="F238" s="523"/>
      <c r="G238" s="523"/>
      <c r="H238" s="523"/>
      <c r="I238" s="523"/>
      <c r="J238" s="523"/>
      <c r="K238" s="523"/>
      <c r="L238" s="523"/>
      <c r="M238" s="523"/>
      <c r="N238" s="524"/>
    </row>
    <row r="239" spans="3:14" x14ac:dyDescent="0.2">
      <c r="C239" s="522"/>
      <c r="D239" s="523"/>
      <c r="E239" s="523"/>
      <c r="F239" s="523"/>
      <c r="G239" s="523"/>
      <c r="H239" s="523"/>
      <c r="I239" s="523"/>
      <c r="J239" s="523"/>
      <c r="K239" s="523"/>
      <c r="L239" s="523"/>
      <c r="M239" s="523"/>
      <c r="N239" s="524"/>
    </row>
    <row r="240" spans="3:14" x14ac:dyDescent="0.2">
      <c r="C240" s="522"/>
      <c r="D240" s="523"/>
      <c r="E240" s="523"/>
      <c r="F240" s="523"/>
      <c r="G240" s="523"/>
      <c r="H240" s="523"/>
      <c r="I240" s="523"/>
      <c r="J240" s="523"/>
      <c r="K240" s="523"/>
      <c r="L240" s="523"/>
      <c r="M240" s="523"/>
      <c r="N240" s="524"/>
    </row>
    <row r="241" spans="3:14" x14ac:dyDescent="0.2">
      <c r="C241" s="522"/>
      <c r="D241" s="523"/>
      <c r="E241" s="523"/>
      <c r="F241" s="523"/>
      <c r="G241" s="523"/>
      <c r="H241" s="523"/>
      <c r="I241" s="523"/>
      <c r="J241" s="523"/>
      <c r="K241" s="523"/>
      <c r="L241" s="523"/>
      <c r="M241" s="523"/>
      <c r="N241" s="524"/>
    </row>
    <row r="242" spans="3:14" x14ac:dyDescent="0.2">
      <c r="C242" s="522"/>
      <c r="D242" s="523"/>
      <c r="E242" s="523"/>
      <c r="F242" s="523"/>
      <c r="G242" s="523"/>
      <c r="H242" s="523"/>
      <c r="I242" s="523"/>
      <c r="J242" s="523"/>
      <c r="K242" s="523"/>
      <c r="L242" s="523"/>
      <c r="M242" s="523"/>
      <c r="N242" s="524"/>
    </row>
    <row r="243" spans="3:14" x14ac:dyDescent="0.2">
      <c r="C243" s="522"/>
      <c r="D243" s="523"/>
      <c r="E243" s="523"/>
      <c r="F243" s="523"/>
      <c r="G243" s="523"/>
      <c r="H243" s="523"/>
      <c r="I243" s="523"/>
      <c r="J243" s="523"/>
      <c r="K243" s="523"/>
      <c r="L243" s="523"/>
      <c r="M243" s="523"/>
      <c r="N243" s="524"/>
    </row>
    <row r="244" spans="3:14" x14ac:dyDescent="0.2">
      <c r="C244" s="522"/>
      <c r="D244" s="523"/>
      <c r="E244" s="523"/>
      <c r="F244" s="523"/>
      <c r="G244" s="523"/>
      <c r="H244" s="523"/>
      <c r="I244" s="523"/>
      <c r="J244" s="523"/>
      <c r="K244" s="523"/>
      <c r="L244" s="523"/>
      <c r="M244" s="523"/>
      <c r="N244" s="524"/>
    </row>
    <row r="245" spans="3:14" x14ac:dyDescent="0.2">
      <c r="C245" s="522"/>
      <c r="D245" s="523"/>
      <c r="E245" s="523"/>
      <c r="F245" s="523"/>
      <c r="G245" s="523"/>
      <c r="H245" s="523"/>
      <c r="I245" s="523"/>
      <c r="J245" s="523"/>
      <c r="K245" s="523"/>
      <c r="L245" s="523"/>
      <c r="M245" s="523"/>
      <c r="N245" s="524"/>
    </row>
    <row r="246" spans="3:14" x14ac:dyDescent="0.2">
      <c r="C246" s="522"/>
      <c r="D246" s="523"/>
      <c r="E246" s="523"/>
      <c r="F246" s="523"/>
      <c r="G246" s="523"/>
      <c r="H246" s="523"/>
      <c r="I246" s="523"/>
      <c r="J246" s="523"/>
      <c r="K246" s="523"/>
      <c r="L246" s="523"/>
      <c r="M246" s="523"/>
      <c r="N246" s="524"/>
    </row>
    <row r="247" spans="3:14" x14ac:dyDescent="0.2">
      <c r="C247" s="525"/>
      <c r="D247" s="526"/>
      <c r="E247" s="526"/>
      <c r="F247" s="526"/>
      <c r="G247" s="526"/>
      <c r="H247" s="526"/>
      <c r="I247" s="526"/>
      <c r="J247" s="526"/>
      <c r="K247" s="526"/>
      <c r="L247" s="526"/>
      <c r="M247" s="526"/>
      <c r="N247" s="527"/>
    </row>
    <row r="248" spans="3:14" x14ac:dyDescent="0.2">
      <c r="H248" s="170"/>
    </row>
    <row r="249" spans="3:14" x14ac:dyDescent="0.2">
      <c r="H249" s="170"/>
    </row>
    <row r="250" spans="3:14" ht="12.75" customHeight="1" x14ac:dyDescent="0.2">
      <c r="C250" s="528" t="s">
        <v>302</v>
      </c>
      <c r="D250" s="546"/>
      <c r="E250" s="546"/>
      <c r="F250" s="546"/>
      <c r="G250" s="546"/>
      <c r="H250" s="546"/>
      <c r="I250" s="546"/>
      <c r="J250" s="546"/>
      <c r="K250" s="546"/>
      <c r="L250" s="546"/>
      <c r="M250" s="546"/>
      <c r="N250" s="547"/>
    </row>
    <row r="251" spans="3:14" x14ac:dyDescent="0.2">
      <c r="C251" s="548"/>
      <c r="D251" s="549"/>
      <c r="E251" s="549"/>
      <c r="F251" s="549"/>
      <c r="G251" s="549"/>
      <c r="H251" s="549"/>
      <c r="I251" s="549"/>
      <c r="J251" s="549"/>
      <c r="K251" s="549"/>
      <c r="L251" s="549"/>
      <c r="M251" s="549"/>
      <c r="N251" s="550"/>
    </row>
    <row r="252" spans="3:14" x14ac:dyDescent="0.2">
      <c r="C252" s="548"/>
      <c r="D252" s="549"/>
      <c r="E252" s="549"/>
      <c r="F252" s="549"/>
      <c r="G252" s="549"/>
      <c r="H252" s="549"/>
      <c r="I252" s="549"/>
      <c r="J252" s="549"/>
      <c r="K252" s="549"/>
      <c r="L252" s="549"/>
      <c r="M252" s="549"/>
      <c r="N252" s="550"/>
    </row>
    <row r="253" spans="3:14" x14ac:dyDescent="0.2">
      <c r="C253" s="548"/>
      <c r="D253" s="549"/>
      <c r="E253" s="549"/>
      <c r="F253" s="549"/>
      <c r="G253" s="549"/>
      <c r="H253" s="549"/>
      <c r="I253" s="549"/>
      <c r="J253" s="549"/>
      <c r="K253" s="549"/>
      <c r="L253" s="549"/>
      <c r="M253" s="549"/>
      <c r="N253" s="550"/>
    </row>
    <row r="254" spans="3:14" x14ac:dyDescent="0.2">
      <c r="C254" s="548"/>
      <c r="D254" s="549"/>
      <c r="E254" s="549"/>
      <c r="F254" s="549"/>
      <c r="G254" s="549"/>
      <c r="H254" s="549"/>
      <c r="I254" s="549"/>
      <c r="J254" s="549"/>
      <c r="K254" s="549"/>
      <c r="L254" s="549"/>
      <c r="M254" s="549"/>
      <c r="N254" s="550"/>
    </row>
    <row r="255" spans="3:14" x14ac:dyDescent="0.2">
      <c r="C255" s="548"/>
      <c r="D255" s="549"/>
      <c r="E255" s="549"/>
      <c r="F255" s="549"/>
      <c r="G255" s="549"/>
      <c r="H255" s="549"/>
      <c r="I255" s="549"/>
      <c r="J255" s="549"/>
      <c r="K255" s="549"/>
      <c r="L255" s="549"/>
      <c r="M255" s="549"/>
      <c r="N255" s="550"/>
    </row>
    <row r="256" spans="3:14" x14ac:dyDescent="0.2">
      <c r="C256" s="548"/>
      <c r="D256" s="549"/>
      <c r="E256" s="549"/>
      <c r="F256" s="549"/>
      <c r="G256" s="549"/>
      <c r="H256" s="549"/>
      <c r="I256" s="549"/>
      <c r="J256" s="549"/>
      <c r="K256" s="549"/>
      <c r="L256" s="549"/>
      <c r="M256" s="549"/>
      <c r="N256" s="550"/>
    </row>
    <row r="257" spans="2:26" x14ac:dyDescent="0.2">
      <c r="C257" s="548"/>
      <c r="D257" s="549"/>
      <c r="E257" s="549"/>
      <c r="F257" s="549"/>
      <c r="G257" s="549"/>
      <c r="H257" s="549"/>
      <c r="I257" s="549"/>
      <c r="J257" s="549"/>
      <c r="K257" s="549"/>
      <c r="L257" s="549"/>
      <c r="M257" s="549"/>
      <c r="N257" s="550"/>
    </row>
    <row r="258" spans="2:26" x14ac:dyDescent="0.2">
      <c r="C258" s="548"/>
      <c r="D258" s="549"/>
      <c r="E258" s="549"/>
      <c r="F258" s="549"/>
      <c r="G258" s="549"/>
      <c r="H258" s="549"/>
      <c r="I258" s="549"/>
      <c r="J258" s="549"/>
      <c r="K258" s="549"/>
      <c r="L258" s="549"/>
      <c r="M258" s="549"/>
      <c r="N258" s="550"/>
    </row>
    <row r="259" spans="2:26" x14ac:dyDescent="0.2">
      <c r="C259" s="548"/>
      <c r="D259" s="549"/>
      <c r="E259" s="549"/>
      <c r="F259" s="549"/>
      <c r="G259" s="549"/>
      <c r="H259" s="549"/>
      <c r="I259" s="549"/>
      <c r="J259" s="549"/>
      <c r="K259" s="549"/>
      <c r="L259" s="549"/>
      <c r="M259" s="549"/>
      <c r="N259" s="550"/>
    </row>
    <row r="260" spans="2:26" x14ac:dyDescent="0.2">
      <c r="C260" s="548"/>
      <c r="D260" s="549"/>
      <c r="E260" s="549"/>
      <c r="F260" s="549"/>
      <c r="G260" s="549"/>
      <c r="H260" s="549"/>
      <c r="I260" s="549"/>
      <c r="J260" s="549"/>
      <c r="K260" s="549"/>
      <c r="L260" s="549"/>
      <c r="M260" s="549"/>
      <c r="N260" s="550"/>
    </row>
    <row r="261" spans="2:26" x14ac:dyDescent="0.2">
      <c r="C261" s="548"/>
      <c r="D261" s="549"/>
      <c r="E261" s="549"/>
      <c r="F261" s="549"/>
      <c r="G261" s="549"/>
      <c r="H261" s="549"/>
      <c r="I261" s="549"/>
      <c r="J261" s="549"/>
      <c r="K261" s="549"/>
      <c r="L261" s="549"/>
      <c r="M261" s="549"/>
      <c r="N261" s="550"/>
    </row>
    <row r="262" spans="2:26" x14ac:dyDescent="0.2">
      <c r="C262" s="548"/>
      <c r="D262" s="549"/>
      <c r="E262" s="549"/>
      <c r="F262" s="549"/>
      <c r="G262" s="549"/>
      <c r="H262" s="549"/>
      <c r="I262" s="549"/>
      <c r="J262" s="549"/>
      <c r="K262" s="549"/>
      <c r="L262" s="549"/>
      <c r="M262" s="549"/>
      <c r="N262" s="550"/>
    </row>
    <row r="263" spans="2:26" x14ac:dyDescent="0.2">
      <c r="C263" s="548"/>
      <c r="D263" s="549"/>
      <c r="E263" s="549"/>
      <c r="F263" s="549"/>
      <c r="G263" s="549"/>
      <c r="H263" s="549"/>
      <c r="I263" s="549"/>
      <c r="J263" s="549"/>
      <c r="K263" s="549"/>
      <c r="L263" s="549"/>
      <c r="M263" s="549"/>
      <c r="N263" s="550"/>
    </row>
    <row r="264" spans="2:26" x14ac:dyDescent="0.2">
      <c r="C264" s="548"/>
      <c r="D264" s="549"/>
      <c r="E264" s="549"/>
      <c r="F264" s="549"/>
      <c r="G264" s="549"/>
      <c r="H264" s="549"/>
      <c r="I264" s="549"/>
      <c r="J264" s="549"/>
      <c r="K264" s="549"/>
      <c r="L264" s="549"/>
      <c r="M264" s="549"/>
      <c r="N264" s="550"/>
    </row>
    <row r="265" spans="2:26" x14ac:dyDescent="0.2">
      <c r="C265" s="548"/>
      <c r="D265" s="549"/>
      <c r="E265" s="549"/>
      <c r="F265" s="549"/>
      <c r="G265" s="549"/>
      <c r="H265" s="549"/>
      <c r="I265" s="549"/>
      <c r="J265" s="549"/>
      <c r="K265" s="549"/>
      <c r="L265" s="549"/>
      <c r="M265" s="549"/>
      <c r="N265" s="550"/>
    </row>
    <row r="266" spans="2:26" x14ac:dyDescent="0.2">
      <c r="C266" s="548"/>
      <c r="D266" s="549"/>
      <c r="E266" s="549"/>
      <c r="F266" s="549"/>
      <c r="G266" s="549"/>
      <c r="H266" s="549"/>
      <c r="I266" s="549"/>
      <c r="J266" s="549"/>
      <c r="K266" s="549"/>
      <c r="L266" s="549"/>
      <c r="M266" s="549"/>
      <c r="N266" s="550"/>
    </row>
    <row r="267" spans="2:26" x14ac:dyDescent="0.2">
      <c r="C267" s="548"/>
      <c r="D267" s="549"/>
      <c r="E267" s="549"/>
      <c r="F267" s="549"/>
      <c r="G267" s="549"/>
      <c r="H267" s="549"/>
      <c r="I267" s="549"/>
      <c r="J267" s="549"/>
      <c r="K267" s="549"/>
      <c r="L267" s="549"/>
      <c r="M267" s="549"/>
      <c r="N267" s="550"/>
    </row>
    <row r="268" spans="2:26" x14ac:dyDescent="0.2">
      <c r="C268" s="548"/>
      <c r="D268" s="549"/>
      <c r="E268" s="549"/>
      <c r="F268" s="549"/>
      <c r="G268" s="549"/>
      <c r="H268" s="549"/>
      <c r="I268" s="549"/>
      <c r="J268" s="549"/>
      <c r="K268" s="549"/>
      <c r="L268" s="549"/>
      <c r="M268" s="549"/>
      <c r="N268" s="550"/>
    </row>
    <row r="269" spans="2:26" x14ac:dyDescent="0.2">
      <c r="C269" s="548"/>
      <c r="D269" s="549"/>
      <c r="E269" s="549"/>
      <c r="F269" s="549"/>
      <c r="G269" s="549"/>
      <c r="H269" s="549"/>
      <c r="I269" s="549"/>
      <c r="J269" s="549"/>
      <c r="K269" s="549"/>
      <c r="L269" s="549"/>
      <c r="M269" s="549"/>
      <c r="N269" s="550"/>
    </row>
    <row r="270" spans="2:26" x14ac:dyDescent="0.2">
      <c r="C270" s="548"/>
      <c r="D270" s="549"/>
      <c r="E270" s="549"/>
      <c r="F270" s="549"/>
      <c r="G270" s="549"/>
      <c r="H270" s="549"/>
      <c r="I270" s="549"/>
      <c r="J270" s="549"/>
      <c r="K270" s="549"/>
      <c r="L270" s="549"/>
      <c r="M270" s="549"/>
      <c r="N270" s="550"/>
    </row>
    <row r="271" spans="2:26" x14ac:dyDescent="0.2">
      <c r="B271" s="178"/>
      <c r="C271" s="548"/>
      <c r="D271" s="549"/>
      <c r="E271" s="549"/>
      <c r="F271" s="549"/>
      <c r="G271" s="549"/>
      <c r="H271" s="549"/>
      <c r="I271" s="549"/>
      <c r="J271" s="549"/>
      <c r="K271" s="549"/>
      <c r="L271" s="549"/>
      <c r="M271" s="549"/>
      <c r="N271" s="550"/>
      <c r="O271" s="178"/>
      <c r="P271" s="178"/>
      <c r="Q271" s="178"/>
      <c r="R271" s="178"/>
      <c r="S271" s="178"/>
      <c r="T271" s="178"/>
      <c r="U271" s="178"/>
      <c r="V271" s="178"/>
      <c r="W271" s="178"/>
      <c r="X271" s="178"/>
      <c r="Y271" s="178"/>
      <c r="Z271" s="178"/>
    </row>
    <row r="272" spans="2:26" x14ac:dyDescent="0.2">
      <c r="C272" s="548"/>
      <c r="D272" s="549"/>
      <c r="E272" s="549"/>
      <c r="F272" s="549"/>
      <c r="G272" s="549"/>
      <c r="H272" s="549"/>
      <c r="I272" s="549"/>
      <c r="J272" s="549"/>
      <c r="K272" s="549"/>
      <c r="L272" s="549"/>
      <c r="M272" s="549"/>
      <c r="N272" s="550"/>
    </row>
    <row r="273" spans="3:14" x14ac:dyDescent="0.2">
      <c r="C273" s="548"/>
      <c r="D273" s="549"/>
      <c r="E273" s="549"/>
      <c r="F273" s="549"/>
      <c r="G273" s="549"/>
      <c r="H273" s="549"/>
      <c r="I273" s="549"/>
      <c r="J273" s="549"/>
      <c r="K273" s="549"/>
      <c r="L273" s="549"/>
      <c r="M273" s="549"/>
      <c r="N273" s="550"/>
    </row>
    <row r="274" spans="3:14" x14ac:dyDescent="0.2">
      <c r="C274" s="548"/>
      <c r="D274" s="549"/>
      <c r="E274" s="549"/>
      <c r="F274" s="549"/>
      <c r="G274" s="549"/>
      <c r="H274" s="549"/>
      <c r="I274" s="549"/>
      <c r="J274" s="549"/>
      <c r="K274" s="549"/>
      <c r="L274" s="549"/>
      <c r="M274" s="549"/>
      <c r="N274" s="550"/>
    </row>
    <row r="275" spans="3:14" x14ac:dyDescent="0.2">
      <c r="C275" s="548"/>
      <c r="D275" s="549"/>
      <c r="E275" s="549"/>
      <c r="F275" s="549"/>
      <c r="G275" s="549"/>
      <c r="H275" s="549"/>
      <c r="I275" s="549"/>
      <c r="J275" s="549"/>
      <c r="K275" s="549"/>
      <c r="L275" s="549"/>
      <c r="M275" s="549"/>
      <c r="N275" s="550"/>
    </row>
    <row r="276" spans="3:14" x14ac:dyDescent="0.2">
      <c r="C276" s="548"/>
      <c r="D276" s="549"/>
      <c r="E276" s="549"/>
      <c r="F276" s="549"/>
      <c r="G276" s="549"/>
      <c r="H276" s="549"/>
      <c r="I276" s="549"/>
      <c r="J276" s="549"/>
      <c r="K276" s="549"/>
      <c r="L276" s="549"/>
      <c r="M276" s="549"/>
      <c r="N276" s="550"/>
    </row>
    <row r="277" spans="3:14" x14ac:dyDescent="0.2">
      <c r="C277" s="548"/>
      <c r="D277" s="549"/>
      <c r="E277" s="549"/>
      <c r="F277" s="549"/>
      <c r="G277" s="549"/>
      <c r="H277" s="549"/>
      <c r="I277" s="549"/>
      <c r="J277" s="549"/>
      <c r="K277" s="549"/>
      <c r="L277" s="549"/>
      <c r="M277" s="549"/>
      <c r="N277" s="550"/>
    </row>
    <row r="278" spans="3:14" x14ac:dyDescent="0.2">
      <c r="C278" s="548"/>
      <c r="D278" s="549"/>
      <c r="E278" s="549"/>
      <c r="F278" s="549"/>
      <c r="G278" s="549"/>
      <c r="H278" s="549"/>
      <c r="I278" s="549"/>
      <c r="J278" s="549"/>
      <c r="K278" s="549"/>
      <c r="L278" s="549"/>
      <c r="M278" s="549"/>
      <c r="N278" s="550"/>
    </row>
    <row r="279" spans="3:14" x14ac:dyDescent="0.2">
      <c r="C279" s="548"/>
      <c r="D279" s="549"/>
      <c r="E279" s="549"/>
      <c r="F279" s="549"/>
      <c r="G279" s="549"/>
      <c r="H279" s="549"/>
      <c r="I279" s="549"/>
      <c r="J279" s="549"/>
      <c r="K279" s="549"/>
      <c r="L279" s="549"/>
      <c r="M279" s="549"/>
      <c r="N279" s="550"/>
    </row>
    <row r="280" spans="3:14" x14ac:dyDescent="0.2">
      <c r="C280" s="548"/>
      <c r="D280" s="549"/>
      <c r="E280" s="549"/>
      <c r="F280" s="549"/>
      <c r="G280" s="549"/>
      <c r="H280" s="549"/>
      <c r="I280" s="549"/>
      <c r="J280" s="549"/>
      <c r="K280" s="549"/>
      <c r="L280" s="549"/>
      <c r="M280" s="549"/>
      <c r="N280" s="550"/>
    </row>
    <row r="281" spans="3:14" x14ac:dyDescent="0.2">
      <c r="C281" s="548"/>
      <c r="D281" s="549"/>
      <c r="E281" s="549"/>
      <c r="F281" s="549"/>
      <c r="G281" s="549"/>
      <c r="H281" s="549"/>
      <c r="I281" s="549"/>
      <c r="J281" s="549"/>
      <c r="K281" s="549"/>
      <c r="L281" s="549"/>
      <c r="M281" s="549"/>
      <c r="N281" s="550"/>
    </row>
    <row r="282" spans="3:14" x14ac:dyDescent="0.2">
      <c r="C282" s="548"/>
      <c r="D282" s="549"/>
      <c r="E282" s="549"/>
      <c r="F282" s="549"/>
      <c r="G282" s="549"/>
      <c r="H282" s="549"/>
      <c r="I282" s="549"/>
      <c r="J282" s="549"/>
      <c r="K282" s="549"/>
      <c r="L282" s="549"/>
      <c r="M282" s="549"/>
      <c r="N282" s="550"/>
    </row>
    <row r="283" spans="3:14" x14ac:dyDescent="0.2">
      <c r="C283" s="548"/>
      <c r="D283" s="549"/>
      <c r="E283" s="549"/>
      <c r="F283" s="549"/>
      <c r="G283" s="549"/>
      <c r="H283" s="549"/>
      <c r="I283" s="549"/>
      <c r="J283" s="549"/>
      <c r="K283" s="549"/>
      <c r="L283" s="549"/>
      <c r="M283" s="549"/>
      <c r="N283" s="550"/>
    </row>
    <row r="284" spans="3:14" x14ac:dyDescent="0.2">
      <c r="C284" s="548"/>
      <c r="D284" s="549"/>
      <c r="E284" s="549"/>
      <c r="F284" s="549"/>
      <c r="G284" s="549"/>
      <c r="H284" s="549"/>
      <c r="I284" s="549"/>
      <c r="J284" s="549"/>
      <c r="K284" s="549"/>
      <c r="L284" s="549"/>
      <c r="M284" s="549"/>
      <c r="N284" s="550"/>
    </row>
    <row r="285" spans="3:14" x14ac:dyDescent="0.2">
      <c r="C285" s="548"/>
      <c r="D285" s="549"/>
      <c r="E285" s="549"/>
      <c r="F285" s="549"/>
      <c r="G285" s="549"/>
      <c r="H285" s="549"/>
      <c r="I285" s="549"/>
      <c r="J285" s="549"/>
      <c r="K285" s="549"/>
      <c r="L285" s="549"/>
      <c r="M285" s="549"/>
      <c r="N285" s="550"/>
    </row>
    <row r="286" spans="3:14" x14ac:dyDescent="0.2">
      <c r="C286" s="548"/>
      <c r="D286" s="549"/>
      <c r="E286" s="549"/>
      <c r="F286" s="549"/>
      <c r="G286" s="549"/>
      <c r="H286" s="549"/>
      <c r="I286" s="549"/>
      <c r="J286" s="549"/>
      <c r="K286" s="549"/>
      <c r="L286" s="549"/>
      <c r="M286" s="549"/>
      <c r="N286" s="550"/>
    </row>
    <row r="287" spans="3:14" x14ac:dyDescent="0.2">
      <c r="C287" s="548"/>
      <c r="D287" s="549"/>
      <c r="E287" s="549"/>
      <c r="F287" s="549"/>
      <c r="G287" s="549"/>
      <c r="H287" s="549"/>
      <c r="I287" s="549"/>
      <c r="J287" s="549"/>
      <c r="K287" s="549"/>
      <c r="L287" s="549"/>
      <c r="M287" s="549"/>
      <c r="N287" s="550"/>
    </row>
    <row r="288" spans="3:14" x14ac:dyDescent="0.2">
      <c r="C288" s="548"/>
      <c r="D288" s="549"/>
      <c r="E288" s="549"/>
      <c r="F288" s="549"/>
      <c r="G288" s="549"/>
      <c r="H288" s="549"/>
      <c r="I288" s="549"/>
      <c r="J288" s="549"/>
      <c r="K288" s="549"/>
      <c r="L288" s="549"/>
      <c r="M288" s="549"/>
      <c r="N288" s="550"/>
    </row>
    <row r="289" spans="2:26" x14ac:dyDescent="0.2">
      <c r="C289" s="548"/>
      <c r="D289" s="549"/>
      <c r="E289" s="549"/>
      <c r="F289" s="549"/>
      <c r="G289" s="549"/>
      <c r="H289" s="549"/>
      <c r="I289" s="549"/>
      <c r="J289" s="549"/>
      <c r="K289" s="549"/>
      <c r="L289" s="549"/>
      <c r="M289" s="549"/>
      <c r="N289" s="550"/>
    </row>
    <row r="290" spans="2:26" x14ac:dyDescent="0.2">
      <c r="C290" s="548"/>
      <c r="D290" s="549"/>
      <c r="E290" s="549"/>
      <c r="F290" s="549"/>
      <c r="G290" s="549"/>
      <c r="H290" s="549"/>
      <c r="I290" s="549"/>
      <c r="J290" s="549"/>
      <c r="K290" s="549"/>
      <c r="L290" s="549"/>
      <c r="M290" s="549"/>
      <c r="N290" s="550"/>
    </row>
    <row r="291" spans="2:26" x14ac:dyDescent="0.2">
      <c r="C291" s="548"/>
      <c r="D291" s="549"/>
      <c r="E291" s="549"/>
      <c r="F291" s="549"/>
      <c r="G291" s="549"/>
      <c r="H291" s="549"/>
      <c r="I291" s="549"/>
      <c r="J291" s="549"/>
      <c r="K291" s="549"/>
      <c r="L291" s="549"/>
      <c r="M291" s="549"/>
      <c r="N291" s="550"/>
    </row>
    <row r="292" spans="2:26" x14ac:dyDescent="0.2">
      <c r="C292" s="548"/>
      <c r="D292" s="549"/>
      <c r="E292" s="549"/>
      <c r="F292" s="549"/>
      <c r="G292" s="549"/>
      <c r="H292" s="549"/>
      <c r="I292" s="549"/>
      <c r="J292" s="549"/>
      <c r="K292" s="549"/>
      <c r="L292" s="549"/>
      <c r="M292" s="549"/>
      <c r="N292" s="550"/>
    </row>
    <row r="293" spans="2:26" x14ac:dyDescent="0.2">
      <c r="C293" s="548"/>
      <c r="D293" s="549"/>
      <c r="E293" s="549"/>
      <c r="F293" s="549"/>
      <c r="G293" s="549"/>
      <c r="H293" s="549"/>
      <c r="I293" s="549"/>
      <c r="J293" s="549"/>
      <c r="K293" s="549"/>
      <c r="L293" s="549"/>
      <c r="M293" s="549"/>
      <c r="N293" s="550"/>
    </row>
    <row r="294" spans="2:26" x14ac:dyDescent="0.2">
      <c r="C294" s="548"/>
      <c r="D294" s="549"/>
      <c r="E294" s="549"/>
      <c r="F294" s="549"/>
      <c r="G294" s="549"/>
      <c r="H294" s="549"/>
      <c r="I294" s="549"/>
      <c r="J294" s="549"/>
      <c r="K294" s="549"/>
      <c r="L294" s="549"/>
      <c r="M294" s="549"/>
      <c r="N294" s="550"/>
    </row>
    <row r="295" spans="2:26" x14ac:dyDescent="0.2">
      <c r="C295" s="548"/>
      <c r="D295" s="549"/>
      <c r="E295" s="549"/>
      <c r="F295" s="549"/>
      <c r="G295" s="549"/>
      <c r="H295" s="549"/>
      <c r="I295" s="549"/>
      <c r="J295" s="549"/>
      <c r="K295" s="549"/>
      <c r="L295" s="549"/>
      <c r="M295" s="549"/>
      <c r="N295" s="550"/>
    </row>
    <row r="296" spans="2:26" x14ac:dyDescent="0.2">
      <c r="C296" s="548"/>
      <c r="D296" s="549"/>
      <c r="E296" s="549"/>
      <c r="F296" s="549"/>
      <c r="G296" s="549"/>
      <c r="H296" s="549"/>
      <c r="I296" s="549"/>
      <c r="J296" s="549"/>
      <c r="K296" s="549"/>
      <c r="L296" s="549"/>
      <c r="M296" s="549"/>
      <c r="N296" s="550"/>
    </row>
    <row r="297" spans="2:26" x14ac:dyDescent="0.2">
      <c r="C297" s="548"/>
      <c r="D297" s="549"/>
      <c r="E297" s="549"/>
      <c r="F297" s="549"/>
      <c r="G297" s="549"/>
      <c r="H297" s="549"/>
      <c r="I297" s="549"/>
      <c r="J297" s="549"/>
      <c r="K297" s="549"/>
      <c r="L297" s="549"/>
      <c r="M297" s="549"/>
      <c r="N297" s="550"/>
    </row>
    <row r="298" spans="2:26" x14ac:dyDescent="0.2">
      <c r="C298" s="548"/>
      <c r="D298" s="549"/>
      <c r="E298" s="549"/>
      <c r="F298" s="549"/>
      <c r="G298" s="549"/>
      <c r="H298" s="549"/>
      <c r="I298" s="549"/>
      <c r="J298" s="549"/>
      <c r="K298" s="549"/>
      <c r="L298" s="549"/>
      <c r="M298" s="549"/>
      <c r="N298" s="550"/>
    </row>
    <row r="299" spans="2:26" x14ac:dyDescent="0.2">
      <c r="C299" s="548"/>
      <c r="D299" s="549"/>
      <c r="E299" s="549"/>
      <c r="F299" s="549"/>
      <c r="G299" s="549"/>
      <c r="H299" s="549"/>
      <c r="I299" s="549"/>
      <c r="J299" s="549"/>
      <c r="K299" s="549"/>
      <c r="L299" s="549"/>
      <c r="M299" s="549"/>
      <c r="N299" s="550"/>
    </row>
    <row r="300" spans="2:26" x14ac:dyDescent="0.2">
      <c r="C300" s="551"/>
      <c r="D300" s="552"/>
      <c r="E300" s="552"/>
      <c r="F300" s="552"/>
      <c r="G300" s="552"/>
      <c r="H300" s="552"/>
      <c r="I300" s="552"/>
      <c r="J300" s="552"/>
      <c r="K300" s="552"/>
      <c r="L300" s="552"/>
      <c r="M300" s="552"/>
      <c r="N300" s="553"/>
    </row>
    <row r="301" spans="2:26" x14ac:dyDescent="0.2">
      <c r="C301" s="346"/>
    </row>
    <row r="302" spans="2:26" x14ac:dyDescent="0.2">
      <c r="C302" s="346"/>
    </row>
    <row r="303" spans="2:26" ht="13.5" customHeight="1" x14ac:dyDescent="0.2">
      <c r="B303" s="178"/>
      <c r="C303" s="528" t="s">
        <v>293</v>
      </c>
      <c r="D303" s="520"/>
      <c r="E303" s="520"/>
      <c r="F303" s="520"/>
      <c r="G303" s="520"/>
      <c r="H303" s="520"/>
      <c r="I303" s="520"/>
      <c r="J303" s="520"/>
      <c r="K303" s="520"/>
      <c r="L303" s="520"/>
      <c r="M303" s="520"/>
      <c r="N303" s="521"/>
      <c r="O303" s="178"/>
      <c r="P303" s="178"/>
      <c r="Q303" s="178"/>
      <c r="R303" s="178"/>
      <c r="S303" s="178"/>
      <c r="T303" s="178"/>
      <c r="U303" s="178"/>
      <c r="V303" s="178"/>
      <c r="W303" s="178"/>
      <c r="X303" s="178"/>
      <c r="Y303" s="178"/>
      <c r="Z303" s="178"/>
    </row>
    <row r="304" spans="2:26" ht="13.5" customHeight="1" x14ac:dyDescent="0.2">
      <c r="B304" s="178"/>
      <c r="C304" s="522"/>
      <c r="D304" s="523"/>
      <c r="E304" s="523"/>
      <c r="F304" s="523"/>
      <c r="G304" s="523"/>
      <c r="H304" s="523"/>
      <c r="I304" s="523"/>
      <c r="J304" s="523"/>
      <c r="K304" s="523"/>
      <c r="L304" s="523"/>
      <c r="M304" s="523"/>
      <c r="N304" s="524"/>
      <c r="O304" s="178"/>
      <c r="P304" s="178"/>
      <c r="Q304" s="178"/>
      <c r="R304" s="178"/>
      <c r="S304" s="178"/>
      <c r="T304" s="178"/>
      <c r="U304" s="178"/>
      <c r="V304" s="178"/>
      <c r="W304" s="178"/>
      <c r="X304" s="178"/>
      <c r="Y304" s="178"/>
      <c r="Z304" s="178"/>
    </row>
    <row r="305" spans="2:26" ht="13.5" customHeight="1" x14ac:dyDescent="0.2">
      <c r="B305" s="178"/>
      <c r="C305" s="522"/>
      <c r="D305" s="523"/>
      <c r="E305" s="523"/>
      <c r="F305" s="523"/>
      <c r="G305" s="523"/>
      <c r="H305" s="523"/>
      <c r="I305" s="523"/>
      <c r="J305" s="523"/>
      <c r="K305" s="523"/>
      <c r="L305" s="523"/>
      <c r="M305" s="523"/>
      <c r="N305" s="524"/>
      <c r="O305" s="178"/>
      <c r="P305" s="178"/>
      <c r="Q305" s="178"/>
      <c r="R305" s="178"/>
      <c r="S305" s="178"/>
      <c r="T305" s="178"/>
      <c r="U305" s="178"/>
      <c r="V305" s="178"/>
      <c r="W305" s="178"/>
      <c r="X305" s="178"/>
      <c r="Y305" s="178"/>
      <c r="Z305" s="178"/>
    </row>
    <row r="306" spans="2:26" ht="13.5" customHeight="1" x14ac:dyDescent="0.2">
      <c r="B306" s="178"/>
      <c r="C306" s="522"/>
      <c r="D306" s="523"/>
      <c r="E306" s="523"/>
      <c r="F306" s="523"/>
      <c r="G306" s="523"/>
      <c r="H306" s="523"/>
      <c r="I306" s="523"/>
      <c r="J306" s="523"/>
      <c r="K306" s="523"/>
      <c r="L306" s="523"/>
      <c r="M306" s="523"/>
      <c r="N306" s="524"/>
      <c r="O306" s="178"/>
      <c r="P306" s="178"/>
      <c r="Q306" s="178"/>
      <c r="R306" s="178"/>
      <c r="S306" s="178"/>
      <c r="T306" s="178"/>
      <c r="U306" s="178"/>
      <c r="V306" s="178"/>
      <c r="W306" s="178"/>
      <c r="X306" s="178"/>
      <c r="Y306" s="178"/>
      <c r="Z306" s="178"/>
    </row>
    <row r="307" spans="2:26" ht="13.5" customHeight="1" x14ac:dyDescent="0.2">
      <c r="B307" s="178"/>
      <c r="C307" s="522"/>
      <c r="D307" s="523"/>
      <c r="E307" s="523"/>
      <c r="F307" s="523"/>
      <c r="G307" s="523"/>
      <c r="H307" s="523"/>
      <c r="I307" s="523"/>
      <c r="J307" s="523"/>
      <c r="K307" s="523"/>
      <c r="L307" s="523"/>
      <c r="M307" s="523"/>
      <c r="N307" s="524"/>
      <c r="O307" s="178"/>
      <c r="P307" s="178"/>
      <c r="Q307" s="178"/>
      <c r="R307" s="178"/>
      <c r="S307" s="178"/>
      <c r="T307" s="178"/>
      <c r="U307" s="178"/>
      <c r="V307" s="178"/>
      <c r="W307" s="178"/>
      <c r="X307" s="178"/>
      <c r="Y307" s="178"/>
      <c r="Z307" s="178"/>
    </row>
    <row r="308" spans="2:26" ht="13.5" customHeight="1" x14ac:dyDescent="0.2">
      <c r="B308" s="178"/>
      <c r="C308" s="522"/>
      <c r="D308" s="523"/>
      <c r="E308" s="523"/>
      <c r="F308" s="523"/>
      <c r="G308" s="523"/>
      <c r="H308" s="523"/>
      <c r="I308" s="523"/>
      <c r="J308" s="523"/>
      <c r="K308" s="523"/>
      <c r="L308" s="523"/>
      <c r="M308" s="523"/>
      <c r="N308" s="524"/>
      <c r="O308" s="178"/>
      <c r="P308" s="178"/>
      <c r="Q308" s="178"/>
      <c r="R308" s="178"/>
      <c r="S308" s="178"/>
      <c r="T308" s="178"/>
      <c r="U308" s="178"/>
      <c r="V308" s="178"/>
      <c r="W308" s="178"/>
      <c r="X308" s="178"/>
      <c r="Y308" s="178"/>
      <c r="Z308" s="178"/>
    </row>
    <row r="309" spans="2:26" ht="13.5" customHeight="1" x14ac:dyDescent="0.2">
      <c r="B309" s="178"/>
      <c r="C309" s="522"/>
      <c r="D309" s="523"/>
      <c r="E309" s="523"/>
      <c r="F309" s="523"/>
      <c r="G309" s="523"/>
      <c r="H309" s="523"/>
      <c r="I309" s="523"/>
      <c r="J309" s="523"/>
      <c r="K309" s="523"/>
      <c r="L309" s="523"/>
      <c r="M309" s="523"/>
      <c r="N309" s="524"/>
      <c r="O309" s="178"/>
      <c r="P309" s="178"/>
      <c r="Q309" s="178"/>
      <c r="R309" s="178"/>
      <c r="S309" s="178"/>
      <c r="T309" s="178"/>
      <c r="U309" s="178"/>
      <c r="V309" s="178"/>
      <c r="W309" s="178"/>
      <c r="X309" s="178"/>
      <c r="Y309" s="178"/>
      <c r="Z309" s="178"/>
    </row>
    <row r="310" spans="2:26" ht="13.5" customHeight="1" x14ac:dyDescent="0.2">
      <c r="C310" s="522"/>
      <c r="D310" s="523"/>
      <c r="E310" s="523"/>
      <c r="F310" s="523"/>
      <c r="G310" s="523"/>
      <c r="H310" s="523"/>
      <c r="I310" s="523"/>
      <c r="J310" s="523"/>
      <c r="K310" s="523"/>
      <c r="L310" s="523"/>
      <c r="M310" s="523"/>
      <c r="N310" s="524"/>
    </row>
    <row r="311" spans="2:26" ht="13.5" customHeight="1" x14ac:dyDescent="0.2">
      <c r="C311" s="522"/>
      <c r="D311" s="523"/>
      <c r="E311" s="523"/>
      <c r="F311" s="523"/>
      <c r="G311" s="523"/>
      <c r="H311" s="523"/>
      <c r="I311" s="523"/>
      <c r="J311" s="523"/>
      <c r="K311" s="523"/>
      <c r="L311" s="523"/>
      <c r="M311" s="523"/>
      <c r="N311" s="524"/>
    </row>
    <row r="312" spans="2:26" ht="13.5" customHeight="1" x14ac:dyDescent="0.2">
      <c r="C312" s="522"/>
      <c r="D312" s="523"/>
      <c r="E312" s="523"/>
      <c r="F312" s="523"/>
      <c r="G312" s="523"/>
      <c r="H312" s="523"/>
      <c r="I312" s="523"/>
      <c r="J312" s="523"/>
      <c r="K312" s="523"/>
      <c r="L312" s="523"/>
      <c r="M312" s="523"/>
      <c r="N312" s="524"/>
    </row>
    <row r="313" spans="2:26" ht="13.5" customHeight="1" x14ac:dyDescent="0.2">
      <c r="C313" s="522"/>
      <c r="D313" s="523"/>
      <c r="E313" s="523"/>
      <c r="F313" s="523"/>
      <c r="G313" s="523"/>
      <c r="H313" s="523"/>
      <c r="I313" s="523"/>
      <c r="J313" s="523"/>
      <c r="K313" s="523"/>
      <c r="L313" s="523"/>
      <c r="M313" s="523"/>
      <c r="N313" s="524"/>
    </row>
    <row r="314" spans="2:26" ht="13.5" customHeight="1" x14ac:dyDescent="0.2">
      <c r="C314" s="522"/>
      <c r="D314" s="523"/>
      <c r="E314" s="523"/>
      <c r="F314" s="523"/>
      <c r="G314" s="523"/>
      <c r="H314" s="523"/>
      <c r="I314" s="523"/>
      <c r="J314" s="523"/>
      <c r="K314" s="523"/>
      <c r="L314" s="523"/>
      <c r="M314" s="523"/>
      <c r="N314" s="524"/>
    </row>
    <row r="315" spans="2:26" ht="13.5" customHeight="1" x14ac:dyDescent="0.2">
      <c r="C315" s="522"/>
      <c r="D315" s="523"/>
      <c r="E315" s="523"/>
      <c r="F315" s="523"/>
      <c r="G315" s="523"/>
      <c r="H315" s="523"/>
      <c r="I315" s="523"/>
      <c r="J315" s="523"/>
      <c r="K315" s="523"/>
      <c r="L315" s="523"/>
      <c r="M315" s="523"/>
      <c r="N315" s="524"/>
    </row>
    <row r="316" spans="2:26" ht="13.5" customHeight="1" x14ac:dyDescent="0.2">
      <c r="C316" s="522"/>
      <c r="D316" s="523"/>
      <c r="E316" s="523"/>
      <c r="F316" s="523"/>
      <c r="G316" s="523"/>
      <c r="H316" s="523"/>
      <c r="I316" s="523"/>
      <c r="J316" s="523"/>
      <c r="K316" s="523"/>
      <c r="L316" s="523"/>
      <c r="M316" s="523"/>
      <c r="N316" s="524"/>
    </row>
    <row r="317" spans="2:26" ht="13.5" customHeight="1" x14ac:dyDescent="0.2">
      <c r="C317" s="522"/>
      <c r="D317" s="523"/>
      <c r="E317" s="523"/>
      <c r="F317" s="523"/>
      <c r="G317" s="523"/>
      <c r="H317" s="523"/>
      <c r="I317" s="523"/>
      <c r="J317" s="523"/>
      <c r="K317" s="523"/>
      <c r="L317" s="523"/>
      <c r="M317" s="523"/>
      <c r="N317" s="524"/>
    </row>
    <row r="318" spans="2:26" ht="13.5" customHeight="1" x14ac:dyDescent="0.2">
      <c r="C318" s="522"/>
      <c r="D318" s="523"/>
      <c r="E318" s="523"/>
      <c r="F318" s="523"/>
      <c r="G318" s="523"/>
      <c r="H318" s="523"/>
      <c r="I318" s="523"/>
      <c r="J318" s="523"/>
      <c r="K318" s="523"/>
      <c r="L318" s="523"/>
      <c r="M318" s="523"/>
      <c r="N318" s="524"/>
    </row>
    <row r="319" spans="2:26" ht="13.5" customHeight="1" x14ac:dyDescent="0.2">
      <c r="C319" s="522"/>
      <c r="D319" s="523"/>
      <c r="E319" s="523"/>
      <c r="F319" s="523"/>
      <c r="G319" s="523"/>
      <c r="H319" s="523"/>
      <c r="I319" s="523"/>
      <c r="J319" s="523"/>
      <c r="K319" s="523"/>
      <c r="L319" s="523"/>
      <c r="M319" s="523"/>
      <c r="N319" s="524"/>
    </row>
    <row r="320" spans="2:26" ht="13.5" customHeight="1" x14ac:dyDescent="0.2">
      <c r="C320" s="522"/>
      <c r="D320" s="523"/>
      <c r="E320" s="523"/>
      <c r="F320" s="523"/>
      <c r="G320" s="523"/>
      <c r="H320" s="523"/>
      <c r="I320" s="523"/>
      <c r="J320" s="523"/>
      <c r="K320" s="523"/>
      <c r="L320" s="523"/>
      <c r="M320" s="523"/>
      <c r="N320" s="524"/>
    </row>
    <row r="321" spans="3:14" ht="13.5" customHeight="1" x14ac:dyDescent="0.2">
      <c r="C321" s="522"/>
      <c r="D321" s="523"/>
      <c r="E321" s="523"/>
      <c r="F321" s="523"/>
      <c r="G321" s="523"/>
      <c r="H321" s="523"/>
      <c r="I321" s="523"/>
      <c r="J321" s="523"/>
      <c r="K321" s="523"/>
      <c r="L321" s="523"/>
      <c r="M321" s="523"/>
      <c r="N321" s="524"/>
    </row>
    <row r="322" spans="3:14" ht="13.5" customHeight="1" x14ac:dyDescent="0.2">
      <c r="C322" s="522"/>
      <c r="D322" s="523"/>
      <c r="E322" s="523"/>
      <c r="F322" s="523"/>
      <c r="G322" s="523"/>
      <c r="H322" s="523"/>
      <c r="I322" s="523"/>
      <c r="J322" s="523"/>
      <c r="K322" s="523"/>
      <c r="L322" s="523"/>
      <c r="M322" s="523"/>
      <c r="N322" s="524"/>
    </row>
    <row r="323" spans="3:14" ht="13.5" customHeight="1" x14ac:dyDescent="0.2">
      <c r="C323" s="522"/>
      <c r="D323" s="523"/>
      <c r="E323" s="523"/>
      <c r="F323" s="523"/>
      <c r="G323" s="523"/>
      <c r="H323" s="523"/>
      <c r="I323" s="523"/>
      <c r="J323" s="523"/>
      <c r="K323" s="523"/>
      <c r="L323" s="523"/>
      <c r="M323" s="523"/>
      <c r="N323" s="524"/>
    </row>
    <row r="324" spans="3:14" ht="13.5" customHeight="1" x14ac:dyDescent="0.2">
      <c r="C324" s="522"/>
      <c r="D324" s="523"/>
      <c r="E324" s="523"/>
      <c r="F324" s="523"/>
      <c r="G324" s="523"/>
      <c r="H324" s="523"/>
      <c r="I324" s="523"/>
      <c r="J324" s="523"/>
      <c r="K324" s="523"/>
      <c r="L324" s="523"/>
      <c r="M324" s="523"/>
      <c r="N324" s="524"/>
    </row>
    <row r="325" spans="3:14" ht="13.5" customHeight="1" x14ac:dyDescent="0.2">
      <c r="C325" s="522"/>
      <c r="D325" s="523"/>
      <c r="E325" s="523"/>
      <c r="F325" s="523"/>
      <c r="G325" s="523"/>
      <c r="H325" s="523"/>
      <c r="I325" s="523"/>
      <c r="J325" s="523"/>
      <c r="K325" s="523"/>
      <c r="L325" s="523"/>
      <c r="M325" s="523"/>
      <c r="N325" s="524"/>
    </row>
    <row r="326" spans="3:14" ht="13.5" customHeight="1" x14ac:dyDescent="0.2">
      <c r="C326" s="522"/>
      <c r="D326" s="523"/>
      <c r="E326" s="523"/>
      <c r="F326" s="523"/>
      <c r="G326" s="523"/>
      <c r="H326" s="523"/>
      <c r="I326" s="523"/>
      <c r="J326" s="523"/>
      <c r="K326" s="523"/>
      <c r="L326" s="523"/>
      <c r="M326" s="523"/>
      <c r="N326" s="524"/>
    </row>
    <row r="327" spans="3:14" ht="13.5" customHeight="1" x14ac:dyDescent="0.2">
      <c r="C327" s="522"/>
      <c r="D327" s="523"/>
      <c r="E327" s="523"/>
      <c r="F327" s="523"/>
      <c r="G327" s="523"/>
      <c r="H327" s="523"/>
      <c r="I327" s="523"/>
      <c r="J327" s="523"/>
      <c r="K327" s="523"/>
      <c r="L327" s="523"/>
      <c r="M327" s="523"/>
      <c r="N327" s="524"/>
    </row>
    <row r="328" spans="3:14" ht="13.5" customHeight="1" x14ac:dyDescent="0.2">
      <c r="C328" s="522"/>
      <c r="D328" s="523"/>
      <c r="E328" s="523"/>
      <c r="F328" s="523"/>
      <c r="G328" s="523"/>
      <c r="H328" s="523"/>
      <c r="I328" s="523"/>
      <c r="J328" s="523"/>
      <c r="K328" s="523"/>
      <c r="L328" s="523"/>
      <c r="M328" s="523"/>
      <c r="N328" s="524"/>
    </row>
    <row r="329" spans="3:14" ht="13.5" customHeight="1" x14ac:dyDescent="0.2">
      <c r="C329" s="522"/>
      <c r="D329" s="523"/>
      <c r="E329" s="523"/>
      <c r="F329" s="523"/>
      <c r="G329" s="523"/>
      <c r="H329" s="523"/>
      <c r="I329" s="523"/>
      <c r="J329" s="523"/>
      <c r="K329" s="523"/>
      <c r="L329" s="523"/>
      <c r="M329" s="523"/>
      <c r="N329" s="524"/>
    </row>
    <row r="330" spans="3:14" ht="13.5" customHeight="1" x14ac:dyDescent="0.2">
      <c r="C330" s="522"/>
      <c r="D330" s="523"/>
      <c r="E330" s="523"/>
      <c r="F330" s="523"/>
      <c r="G330" s="523"/>
      <c r="H330" s="523"/>
      <c r="I330" s="523"/>
      <c r="J330" s="523"/>
      <c r="K330" s="523"/>
      <c r="L330" s="523"/>
      <c r="M330" s="523"/>
      <c r="N330" s="524"/>
    </row>
    <row r="331" spans="3:14" ht="13.5" customHeight="1" x14ac:dyDescent="0.2">
      <c r="C331" s="522"/>
      <c r="D331" s="523"/>
      <c r="E331" s="523"/>
      <c r="F331" s="523"/>
      <c r="G331" s="523"/>
      <c r="H331" s="523"/>
      <c r="I331" s="523"/>
      <c r="J331" s="523"/>
      <c r="K331" s="523"/>
      <c r="L331" s="523"/>
      <c r="M331" s="523"/>
      <c r="N331" s="524"/>
    </row>
    <row r="332" spans="3:14" ht="13.5" customHeight="1" x14ac:dyDescent="0.2">
      <c r="C332" s="522"/>
      <c r="D332" s="523"/>
      <c r="E332" s="523"/>
      <c r="F332" s="523"/>
      <c r="G332" s="523"/>
      <c r="H332" s="523"/>
      <c r="I332" s="523"/>
      <c r="J332" s="523"/>
      <c r="K332" s="523"/>
      <c r="L332" s="523"/>
      <c r="M332" s="523"/>
      <c r="N332" s="524"/>
    </row>
    <row r="333" spans="3:14" ht="13.5" customHeight="1" x14ac:dyDescent="0.2">
      <c r="C333" s="522"/>
      <c r="D333" s="523"/>
      <c r="E333" s="523"/>
      <c r="F333" s="523"/>
      <c r="G333" s="523"/>
      <c r="H333" s="523"/>
      <c r="I333" s="523"/>
      <c r="J333" s="523"/>
      <c r="K333" s="523"/>
      <c r="L333" s="523"/>
      <c r="M333" s="523"/>
      <c r="N333" s="524"/>
    </row>
    <row r="334" spans="3:14" ht="13.5" customHeight="1" x14ac:dyDescent="0.2">
      <c r="C334" s="522"/>
      <c r="D334" s="523"/>
      <c r="E334" s="523"/>
      <c r="F334" s="523"/>
      <c r="G334" s="523"/>
      <c r="H334" s="523"/>
      <c r="I334" s="523"/>
      <c r="J334" s="523"/>
      <c r="K334" s="523"/>
      <c r="L334" s="523"/>
      <c r="M334" s="523"/>
      <c r="N334" s="524"/>
    </row>
    <row r="335" spans="3:14" ht="13.5" customHeight="1" x14ac:dyDescent="0.2">
      <c r="C335" s="522"/>
      <c r="D335" s="523"/>
      <c r="E335" s="523"/>
      <c r="F335" s="523"/>
      <c r="G335" s="523"/>
      <c r="H335" s="523"/>
      <c r="I335" s="523"/>
      <c r="J335" s="523"/>
      <c r="K335" s="523"/>
      <c r="L335" s="523"/>
      <c r="M335" s="523"/>
      <c r="N335" s="524"/>
    </row>
    <row r="336" spans="3:14" ht="13.5" customHeight="1" x14ac:dyDescent="0.2">
      <c r="C336" s="522"/>
      <c r="D336" s="523"/>
      <c r="E336" s="523"/>
      <c r="F336" s="523"/>
      <c r="G336" s="523"/>
      <c r="H336" s="523"/>
      <c r="I336" s="523"/>
      <c r="J336" s="523"/>
      <c r="K336" s="523"/>
      <c r="L336" s="523"/>
      <c r="M336" s="523"/>
      <c r="N336" s="524"/>
    </row>
    <row r="337" spans="3:14" ht="13.5" customHeight="1" x14ac:dyDescent="0.2">
      <c r="C337" s="522"/>
      <c r="D337" s="523"/>
      <c r="E337" s="523"/>
      <c r="F337" s="523"/>
      <c r="G337" s="523"/>
      <c r="H337" s="523"/>
      <c r="I337" s="523"/>
      <c r="J337" s="523"/>
      <c r="K337" s="523"/>
      <c r="L337" s="523"/>
      <c r="M337" s="523"/>
      <c r="N337" s="524"/>
    </row>
    <row r="338" spans="3:14" ht="13.5" customHeight="1" x14ac:dyDescent="0.2">
      <c r="C338" s="525"/>
      <c r="D338" s="526"/>
      <c r="E338" s="526"/>
      <c r="F338" s="526"/>
      <c r="G338" s="526"/>
      <c r="H338" s="526"/>
      <c r="I338" s="526"/>
      <c r="J338" s="526"/>
      <c r="K338" s="526"/>
      <c r="L338" s="526"/>
      <c r="M338" s="526"/>
      <c r="N338" s="527"/>
    </row>
    <row r="339" spans="3:14" ht="13.5" customHeight="1" x14ac:dyDescent="0.2"/>
    <row r="340" spans="3:14" ht="13.5" customHeight="1" x14ac:dyDescent="0.2"/>
    <row r="341" spans="3:14" ht="13.5" customHeight="1" x14ac:dyDescent="0.2">
      <c r="C341" s="528" t="s">
        <v>285</v>
      </c>
      <c r="D341" s="520"/>
      <c r="E341" s="520"/>
      <c r="F341" s="520"/>
      <c r="G341" s="520"/>
      <c r="H341" s="520"/>
      <c r="I341" s="520"/>
      <c r="J341" s="520"/>
      <c r="K341" s="520"/>
      <c r="L341" s="520"/>
      <c r="M341" s="520"/>
      <c r="N341" s="521"/>
    </row>
    <row r="342" spans="3:14" ht="13.5" customHeight="1" x14ac:dyDescent="0.2">
      <c r="C342" s="522"/>
      <c r="D342" s="523"/>
      <c r="E342" s="523"/>
      <c r="F342" s="523"/>
      <c r="G342" s="523"/>
      <c r="H342" s="523"/>
      <c r="I342" s="523"/>
      <c r="J342" s="523"/>
      <c r="K342" s="523"/>
      <c r="L342" s="523"/>
      <c r="M342" s="523"/>
      <c r="N342" s="524"/>
    </row>
    <row r="343" spans="3:14" ht="13.5" customHeight="1" x14ac:dyDescent="0.2">
      <c r="C343" s="522"/>
      <c r="D343" s="523"/>
      <c r="E343" s="523"/>
      <c r="F343" s="523"/>
      <c r="G343" s="523"/>
      <c r="H343" s="523"/>
      <c r="I343" s="523"/>
      <c r="J343" s="523"/>
      <c r="K343" s="523"/>
      <c r="L343" s="523"/>
      <c r="M343" s="523"/>
      <c r="N343" s="524"/>
    </row>
    <row r="344" spans="3:14" ht="13.5" customHeight="1" x14ac:dyDescent="0.2">
      <c r="C344" s="522"/>
      <c r="D344" s="523"/>
      <c r="E344" s="523"/>
      <c r="F344" s="523"/>
      <c r="G344" s="523"/>
      <c r="H344" s="523"/>
      <c r="I344" s="523"/>
      <c r="J344" s="523"/>
      <c r="K344" s="523"/>
      <c r="L344" s="523"/>
      <c r="M344" s="523"/>
      <c r="N344" s="524"/>
    </row>
    <row r="345" spans="3:14" ht="13.5" customHeight="1" x14ac:dyDescent="0.2">
      <c r="C345" s="522"/>
      <c r="D345" s="523"/>
      <c r="E345" s="523"/>
      <c r="F345" s="523"/>
      <c r="G345" s="523"/>
      <c r="H345" s="523"/>
      <c r="I345" s="523"/>
      <c r="J345" s="523"/>
      <c r="K345" s="523"/>
      <c r="L345" s="523"/>
      <c r="M345" s="523"/>
      <c r="N345" s="524"/>
    </row>
    <row r="346" spans="3:14" ht="13.5" customHeight="1" x14ac:dyDescent="0.2">
      <c r="C346" s="522"/>
      <c r="D346" s="523"/>
      <c r="E346" s="523"/>
      <c r="F346" s="523"/>
      <c r="G346" s="523"/>
      <c r="H346" s="523"/>
      <c r="I346" s="523"/>
      <c r="J346" s="523"/>
      <c r="K346" s="523"/>
      <c r="L346" s="523"/>
      <c r="M346" s="523"/>
      <c r="N346" s="524"/>
    </row>
    <row r="347" spans="3:14" ht="13.5" customHeight="1" x14ac:dyDescent="0.2">
      <c r="C347" s="522"/>
      <c r="D347" s="523"/>
      <c r="E347" s="523"/>
      <c r="F347" s="523"/>
      <c r="G347" s="523"/>
      <c r="H347" s="523"/>
      <c r="I347" s="523"/>
      <c r="J347" s="523"/>
      <c r="K347" s="523"/>
      <c r="L347" s="523"/>
      <c r="M347" s="523"/>
      <c r="N347" s="524"/>
    </row>
    <row r="348" spans="3:14" ht="13.5" customHeight="1" x14ac:dyDescent="0.2">
      <c r="C348" s="522"/>
      <c r="D348" s="523"/>
      <c r="E348" s="523"/>
      <c r="F348" s="523"/>
      <c r="G348" s="523"/>
      <c r="H348" s="523"/>
      <c r="I348" s="523"/>
      <c r="J348" s="523"/>
      <c r="K348" s="523"/>
      <c r="L348" s="523"/>
      <c r="M348" s="523"/>
      <c r="N348" s="524"/>
    </row>
    <row r="349" spans="3:14" ht="13.5" customHeight="1" x14ac:dyDescent="0.2">
      <c r="C349" s="522"/>
      <c r="D349" s="523"/>
      <c r="E349" s="523"/>
      <c r="F349" s="523"/>
      <c r="G349" s="523"/>
      <c r="H349" s="523"/>
      <c r="I349" s="523"/>
      <c r="J349" s="523"/>
      <c r="K349" s="523"/>
      <c r="L349" s="523"/>
      <c r="M349" s="523"/>
      <c r="N349" s="524"/>
    </row>
    <row r="350" spans="3:14" ht="13.5" customHeight="1" x14ac:dyDescent="0.2">
      <c r="C350" s="522"/>
      <c r="D350" s="523"/>
      <c r="E350" s="523"/>
      <c r="F350" s="523"/>
      <c r="G350" s="523"/>
      <c r="H350" s="523"/>
      <c r="I350" s="523"/>
      <c r="J350" s="523"/>
      <c r="K350" s="523"/>
      <c r="L350" s="523"/>
      <c r="M350" s="523"/>
      <c r="N350" s="524"/>
    </row>
    <row r="351" spans="3:14" ht="13.5" customHeight="1" x14ac:dyDescent="0.2">
      <c r="C351" s="525"/>
      <c r="D351" s="526"/>
      <c r="E351" s="526"/>
      <c r="F351" s="526"/>
      <c r="G351" s="526"/>
      <c r="H351" s="526"/>
      <c r="I351" s="526"/>
      <c r="J351" s="526"/>
      <c r="K351" s="526"/>
      <c r="L351" s="526"/>
      <c r="M351" s="526"/>
      <c r="N351" s="527"/>
    </row>
    <row r="352" spans="3:14" ht="13.5" customHeight="1" x14ac:dyDescent="0.2"/>
    <row r="353" spans="3:14" ht="13.5" customHeight="1" x14ac:dyDescent="0.2"/>
    <row r="354" spans="3:14" ht="13.5" customHeight="1" x14ac:dyDescent="0.2">
      <c r="C354" s="528" t="s">
        <v>303</v>
      </c>
      <c r="D354" s="520"/>
      <c r="E354" s="520"/>
      <c r="F354" s="520"/>
      <c r="G354" s="520"/>
      <c r="H354" s="520"/>
      <c r="I354" s="520"/>
      <c r="J354" s="520"/>
      <c r="K354" s="520"/>
      <c r="L354" s="520"/>
      <c r="M354" s="520"/>
      <c r="N354" s="521"/>
    </row>
    <row r="355" spans="3:14" ht="13.5" customHeight="1" x14ac:dyDescent="0.2">
      <c r="C355" s="522"/>
      <c r="D355" s="523"/>
      <c r="E355" s="523"/>
      <c r="F355" s="523"/>
      <c r="G355" s="523"/>
      <c r="H355" s="523"/>
      <c r="I355" s="523"/>
      <c r="J355" s="523"/>
      <c r="K355" s="523"/>
      <c r="L355" s="523"/>
      <c r="M355" s="523"/>
      <c r="N355" s="524"/>
    </row>
    <row r="356" spans="3:14" ht="13.5" customHeight="1" x14ac:dyDescent="0.2">
      <c r="C356" s="522"/>
      <c r="D356" s="523"/>
      <c r="E356" s="523"/>
      <c r="F356" s="523"/>
      <c r="G356" s="523"/>
      <c r="H356" s="523"/>
      <c r="I356" s="523"/>
      <c r="J356" s="523"/>
      <c r="K356" s="523"/>
      <c r="L356" s="523"/>
      <c r="M356" s="523"/>
      <c r="N356" s="524"/>
    </row>
    <row r="357" spans="3:14" ht="13.5" customHeight="1" x14ac:dyDescent="0.2">
      <c r="C357" s="522"/>
      <c r="D357" s="523"/>
      <c r="E357" s="523"/>
      <c r="F357" s="523"/>
      <c r="G357" s="523"/>
      <c r="H357" s="523"/>
      <c r="I357" s="523"/>
      <c r="J357" s="523"/>
      <c r="K357" s="523"/>
      <c r="L357" s="523"/>
      <c r="M357" s="523"/>
      <c r="N357" s="524"/>
    </row>
    <row r="358" spans="3:14" ht="13.5" customHeight="1" x14ac:dyDescent="0.2">
      <c r="C358" s="522"/>
      <c r="D358" s="523"/>
      <c r="E358" s="523"/>
      <c r="F358" s="523"/>
      <c r="G358" s="523"/>
      <c r="H358" s="523"/>
      <c r="I358" s="523"/>
      <c r="J358" s="523"/>
      <c r="K358" s="523"/>
      <c r="L358" s="523"/>
      <c r="M358" s="523"/>
      <c r="N358" s="524"/>
    </row>
    <row r="359" spans="3:14" ht="13.5" customHeight="1" x14ac:dyDescent="0.2">
      <c r="C359" s="522"/>
      <c r="D359" s="523"/>
      <c r="E359" s="523"/>
      <c r="F359" s="523"/>
      <c r="G359" s="523"/>
      <c r="H359" s="523"/>
      <c r="I359" s="523"/>
      <c r="J359" s="523"/>
      <c r="K359" s="523"/>
      <c r="L359" s="523"/>
      <c r="M359" s="523"/>
      <c r="N359" s="524"/>
    </row>
    <row r="360" spans="3:14" ht="13.5" customHeight="1" x14ac:dyDescent="0.2">
      <c r="C360" s="522"/>
      <c r="D360" s="523"/>
      <c r="E360" s="523"/>
      <c r="F360" s="523"/>
      <c r="G360" s="523"/>
      <c r="H360" s="523"/>
      <c r="I360" s="523"/>
      <c r="J360" s="523"/>
      <c r="K360" s="523"/>
      <c r="L360" s="523"/>
      <c r="M360" s="523"/>
      <c r="N360" s="524"/>
    </row>
    <row r="361" spans="3:14" ht="13.5" customHeight="1" x14ac:dyDescent="0.2">
      <c r="C361" s="522"/>
      <c r="D361" s="523"/>
      <c r="E361" s="523"/>
      <c r="F361" s="523"/>
      <c r="G361" s="523"/>
      <c r="H361" s="523"/>
      <c r="I361" s="523"/>
      <c r="J361" s="523"/>
      <c r="K361" s="523"/>
      <c r="L361" s="523"/>
      <c r="M361" s="523"/>
      <c r="N361" s="524"/>
    </row>
    <row r="362" spans="3:14" ht="13.5" customHeight="1" x14ac:dyDescent="0.2">
      <c r="C362" s="522"/>
      <c r="D362" s="523"/>
      <c r="E362" s="523"/>
      <c r="F362" s="523"/>
      <c r="G362" s="523"/>
      <c r="H362" s="523"/>
      <c r="I362" s="523"/>
      <c r="J362" s="523"/>
      <c r="K362" s="523"/>
      <c r="L362" s="523"/>
      <c r="M362" s="523"/>
      <c r="N362" s="524"/>
    </row>
    <row r="363" spans="3:14" ht="13.5" customHeight="1" x14ac:dyDescent="0.2">
      <c r="C363" s="522"/>
      <c r="D363" s="523"/>
      <c r="E363" s="523"/>
      <c r="F363" s="523"/>
      <c r="G363" s="523"/>
      <c r="H363" s="523"/>
      <c r="I363" s="523"/>
      <c r="J363" s="523"/>
      <c r="K363" s="523"/>
      <c r="L363" s="523"/>
      <c r="M363" s="523"/>
      <c r="N363" s="524"/>
    </row>
    <row r="364" spans="3:14" ht="13.5" customHeight="1" x14ac:dyDescent="0.2">
      <c r="C364" s="522"/>
      <c r="D364" s="523"/>
      <c r="E364" s="523"/>
      <c r="F364" s="523"/>
      <c r="G364" s="523"/>
      <c r="H364" s="523"/>
      <c r="I364" s="523"/>
      <c r="J364" s="523"/>
      <c r="K364" s="523"/>
      <c r="L364" s="523"/>
      <c r="M364" s="523"/>
      <c r="N364" s="524"/>
    </row>
    <row r="365" spans="3:14" ht="13.5" customHeight="1" x14ac:dyDescent="0.2">
      <c r="C365" s="522"/>
      <c r="D365" s="523"/>
      <c r="E365" s="523"/>
      <c r="F365" s="523"/>
      <c r="G365" s="523"/>
      <c r="H365" s="523"/>
      <c r="I365" s="523"/>
      <c r="J365" s="523"/>
      <c r="K365" s="523"/>
      <c r="L365" s="523"/>
      <c r="M365" s="523"/>
      <c r="N365" s="524"/>
    </row>
    <row r="366" spans="3:14" ht="13.5" customHeight="1" x14ac:dyDescent="0.2">
      <c r="C366" s="522"/>
      <c r="D366" s="523"/>
      <c r="E366" s="523"/>
      <c r="F366" s="523"/>
      <c r="G366" s="523"/>
      <c r="H366" s="523"/>
      <c r="I366" s="523"/>
      <c r="J366" s="523"/>
      <c r="K366" s="523"/>
      <c r="L366" s="523"/>
      <c r="M366" s="523"/>
      <c r="N366" s="524"/>
    </row>
    <row r="367" spans="3:14" ht="13.5" customHeight="1" x14ac:dyDescent="0.2">
      <c r="C367" s="522"/>
      <c r="D367" s="523"/>
      <c r="E367" s="523"/>
      <c r="F367" s="523"/>
      <c r="G367" s="523"/>
      <c r="H367" s="523"/>
      <c r="I367" s="523"/>
      <c r="J367" s="523"/>
      <c r="K367" s="523"/>
      <c r="L367" s="523"/>
      <c r="M367" s="523"/>
      <c r="N367" s="524"/>
    </row>
    <row r="368" spans="3:14" ht="13.5" customHeight="1" x14ac:dyDescent="0.2">
      <c r="C368" s="522"/>
      <c r="D368" s="523"/>
      <c r="E368" s="523"/>
      <c r="F368" s="523"/>
      <c r="G368" s="523"/>
      <c r="H368" s="523"/>
      <c r="I368" s="523"/>
      <c r="J368" s="523"/>
      <c r="K368" s="523"/>
      <c r="L368" s="523"/>
      <c r="M368" s="523"/>
      <c r="N368" s="524"/>
    </row>
    <row r="369" spans="3:14" ht="13.5" customHeight="1" x14ac:dyDescent="0.2">
      <c r="C369" s="522"/>
      <c r="D369" s="523"/>
      <c r="E369" s="523"/>
      <c r="F369" s="523"/>
      <c r="G369" s="523"/>
      <c r="H369" s="523"/>
      <c r="I369" s="523"/>
      <c r="J369" s="523"/>
      <c r="K369" s="523"/>
      <c r="L369" s="523"/>
      <c r="M369" s="523"/>
      <c r="N369" s="524"/>
    </row>
    <row r="370" spans="3:14" ht="13.5" customHeight="1" x14ac:dyDescent="0.2">
      <c r="C370" s="522"/>
      <c r="D370" s="523"/>
      <c r="E370" s="523"/>
      <c r="F370" s="523"/>
      <c r="G370" s="523"/>
      <c r="H370" s="523"/>
      <c r="I370" s="523"/>
      <c r="J370" s="523"/>
      <c r="K370" s="523"/>
      <c r="L370" s="523"/>
      <c r="M370" s="523"/>
      <c r="N370" s="524"/>
    </row>
    <row r="371" spans="3:14" ht="13.5" customHeight="1" x14ac:dyDescent="0.2">
      <c r="C371" s="522"/>
      <c r="D371" s="523"/>
      <c r="E371" s="523"/>
      <c r="F371" s="523"/>
      <c r="G371" s="523"/>
      <c r="H371" s="523"/>
      <c r="I371" s="523"/>
      <c r="J371" s="523"/>
      <c r="K371" s="523"/>
      <c r="L371" s="523"/>
      <c r="M371" s="523"/>
      <c r="N371" s="524"/>
    </row>
    <row r="372" spans="3:14" ht="13.5" customHeight="1" x14ac:dyDescent="0.2">
      <c r="C372" s="522"/>
      <c r="D372" s="523"/>
      <c r="E372" s="523"/>
      <c r="F372" s="523"/>
      <c r="G372" s="523"/>
      <c r="H372" s="523"/>
      <c r="I372" s="523"/>
      <c r="J372" s="523"/>
      <c r="K372" s="523"/>
      <c r="L372" s="523"/>
      <c r="M372" s="523"/>
      <c r="N372" s="524"/>
    </row>
    <row r="373" spans="3:14" ht="13.5" customHeight="1" x14ac:dyDescent="0.2">
      <c r="C373" s="522"/>
      <c r="D373" s="523"/>
      <c r="E373" s="523"/>
      <c r="F373" s="523"/>
      <c r="G373" s="523"/>
      <c r="H373" s="523"/>
      <c r="I373" s="523"/>
      <c r="J373" s="523"/>
      <c r="K373" s="523"/>
      <c r="L373" s="523"/>
      <c r="M373" s="523"/>
      <c r="N373" s="524"/>
    </row>
    <row r="374" spans="3:14" ht="13.5" customHeight="1" x14ac:dyDescent="0.2">
      <c r="C374" s="522"/>
      <c r="D374" s="523"/>
      <c r="E374" s="523"/>
      <c r="F374" s="523"/>
      <c r="G374" s="523"/>
      <c r="H374" s="523"/>
      <c r="I374" s="523"/>
      <c r="J374" s="523"/>
      <c r="K374" s="523"/>
      <c r="L374" s="523"/>
      <c r="M374" s="523"/>
      <c r="N374" s="524"/>
    </row>
    <row r="375" spans="3:14" ht="13.5" customHeight="1" x14ac:dyDescent="0.2">
      <c r="C375" s="522"/>
      <c r="D375" s="523"/>
      <c r="E375" s="523"/>
      <c r="F375" s="523"/>
      <c r="G375" s="523"/>
      <c r="H375" s="523"/>
      <c r="I375" s="523"/>
      <c r="J375" s="523"/>
      <c r="K375" s="523"/>
      <c r="L375" s="523"/>
      <c r="M375" s="523"/>
      <c r="N375" s="524"/>
    </row>
    <row r="376" spans="3:14" ht="13.5" customHeight="1" x14ac:dyDescent="0.2">
      <c r="C376" s="522"/>
      <c r="D376" s="523"/>
      <c r="E376" s="523"/>
      <c r="F376" s="523"/>
      <c r="G376" s="523"/>
      <c r="H376" s="523"/>
      <c r="I376" s="523"/>
      <c r="J376" s="523"/>
      <c r="K376" s="523"/>
      <c r="L376" s="523"/>
      <c r="M376" s="523"/>
      <c r="N376" s="524"/>
    </row>
    <row r="377" spans="3:14" ht="13.5" customHeight="1" x14ac:dyDescent="0.2">
      <c r="C377" s="522"/>
      <c r="D377" s="523"/>
      <c r="E377" s="523"/>
      <c r="F377" s="523"/>
      <c r="G377" s="523"/>
      <c r="H377" s="523"/>
      <c r="I377" s="523"/>
      <c r="J377" s="523"/>
      <c r="K377" s="523"/>
      <c r="L377" s="523"/>
      <c r="M377" s="523"/>
      <c r="N377" s="524"/>
    </row>
    <row r="378" spans="3:14" ht="13.5" customHeight="1" x14ac:dyDescent="0.2">
      <c r="C378" s="522"/>
      <c r="D378" s="523"/>
      <c r="E378" s="523"/>
      <c r="F378" s="523"/>
      <c r="G378" s="523"/>
      <c r="H378" s="523"/>
      <c r="I378" s="523"/>
      <c r="J378" s="523"/>
      <c r="K378" s="523"/>
      <c r="L378" s="523"/>
      <c r="M378" s="523"/>
      <c r="N378" s="524"/>
    </row>
    <row r="379" spans="3:14" ht="13.5" customHeight="1" x14ac:dyDescent="0.2">
      <c r="C379" s="522"/>
      <c r="D379" s="523"/>
      <c r="E379" s="523"/>
      <c r="F379" s="523"/>
      <c r="G379" s="523"/>
      <c r="H379" s="523"/>
      <c r="I379" s="523"/>
      <c r="J379" s="523"/>
      <c r="K379" s="523"/>
      <c r="L379" s="523"/>
      <c r="M379" s="523"/>
      <c r="N379" s="524"/>
    </row>
    <row r="380" spans="3:14" ht="13.5" customHeight="1" x14ac:dyDescent="0.2">
      <c r="C380" s="522"/>
      <c r="D380" s="523"/>
      <c r="E380" s="523"/>
      <c r="F380" s="523"/>
      <c r="G380" s="523"/>
      <c r="H380" s="523"/>
      <c r="I380" s="523"/>
      <c r="J380" s="523"/>
      <c r="K380" s="523"/>
      <c r="L380" s="523"/>
      <c r="M380" s="523"/>
      <c r="N380" s="524"/>
    </row>
    <row r="381" spans="3:14" ht="13.5" customHeight="1" x14ac:dyDescent="0.2">
      <c r="C381" s="522"/>
      <c r="D381" s="523"/>
      <c r="E381" s="523"/>
      <c r="F381" s="523"/>
      <c r="G381" s="523"/>
      <c r="H381" s="523"/>
      <c r="I381" s="523"/>
      <c r="J381" s="523"/>
      <c r="K381" s="523"/>
      <c r="L381" s="523"/>
      <c r="M381" s="523"/>
      <c r="N381" s="524"/>
    </row>
    <row r="382" spans="3:14" ht="13.5" customHeight="1" x14ac:dyDescent="0.2">
      <c r="C382" s="525"/>
      <c r="D382" s="526"/>
      <c r="E382" s="526"/>
      <c r="F382" s="526"/>
      <c r="G382" s="526"/>
      <c r="H382" s="526"/>
      <c r="I382" s="526"/>
      <c r="J382" s="526"/>
      <c r="K382" s="526"/>
      <c r="L382" s="526"/>
      <c r="M382" s="526"/>
      <c r="N382" s="527"/>
    </row>
    <row r="383" spans="3:14" ht="13.5" customHeight="1" x14ac:dyDescent="0.2"/>
    <row r="384" spans="3:14" ht="13.5" customHeight="1" x14ac:dyDescent="0.2"/>
    <row r="385" spans="3:14" ht="13.5" customHeight="1" x14ac:dyDescent="0.2">
      <c r="C385" s="528" t="s">
        <v>294</v>
      </c>
      <c r="D385" s="520"/>
      <c r="E385" s="520"/>
      <c r="F385" s="520"/>
      <c r="G385" s="520"/>
      <c r="H385" s="520"/>
      <c r="I385" s="520"/>
      <c r="J385" s="520"/>
      <c r="K385" s="520"/>
      <c r="L385" s="520"/>
      <c r="M385" s="520"/>
      <c r="N385" s="521"/>
    </row>
    <row r="386" spans="3:14" ht="13.5" customHeight="1" x14ac:dyDescent="0.2">
      <c r="C386" s="522"/>
      <c r="D386" s="523"/>
      <c r="E386" s="523"/>
      <c r="F386" s="523"/>
      <c r="G386" s="523"/>
      <c r="H386" s="523"/>
      <c r="I386" s="523"/>
      <c r="J386" s="523"/>
      <c r="K386" s="523"/>
      <c r="L386" s="523"/>
      <c r="M386" s="523"/>
      <c r="N386" s="524"/>
    </row>
    <row r="387" spans="3:14" ht="13.5" customHeight="1" x14ac:dyDescent="0.2">
      <c r="C387" s="522"/>
      <c r="D387" s="523"/>
      <c r="E387" s="523"/>
      <c r="F387" s="523"/>
      <c r="G387" s="523"/>
      <c r="H387" s="523"/>
      <c r="I387" s="523"/>
      <c r="J387" s="523"/>
      <c r="K387" s="523"/>
      <c r="L387" s="523"/>
      <c r="M387" s="523"/>
      <c r="N387" s="524"/>
    </row>
    <row r="388" spans="3:14" ht="13.5" customHeight="1" x14ac:dyDescent="0.2">
      <c r="C388" s="522"/>
      <c r="D388" s="523"/>
      <c r="E388" s="523"/>
      <c r="F388" s="523"/>
      <c r="G388" s="523"/>
      <c r="H388" s="523"/>
      <c r="I388" s="523"/>
      <c r="J388" s="523"/>
      <c r="K388" s="523"/>
      <c r="L388" s="523"/>
      <c r="M388" s="523"/>
      <c r="N388" s="524"/>
    </row>
    <row r="389" spans="3:14" ht="13.5" customHeight="1" x14ac:dyDescent="0.2">
      <c r="C389" s="522"/>
      <c r="D389" s="523"/>
      <c r="E389" s="523"/>
      <c r="F389" s="523"/>
      <c r="G389" s="523"/>
      <c r="H389" s="523"/>
      <c r="I389" s="523"/>
      <c r="J389" s="523"/>
      <c r="K389" s="523"/>
      <c r="L389" s="523"/>
      <c r="M389" s="523"/>
      <c r="N389" s="524"/>
    </row>
    <row r="390" spans="3:14" ht="13.5" customHeight="1" x14ac:dyDescent="0.2">
      <c r="C390" s="522"/>
      <c r="D390" s="523"/>
      <c r="E390" s="523"/>
      <c r="F390" s="523"/>
      <c r="G390" s="523"/>
      <c r="H390" s="523"/>
      <c r="I390" s="523"/>
      <c r="J390" s="523"/>
      <c r="K390" s="523"/>
      <c r="L390" s="523"/>
      <c r="M390" s="523"/>
      <c r="N390" s="524"/>
    </row>
    <row r="391" spans="3:14" ht="13.5" customHeight="1" x14ac:dyDescent="0.2">
      <c r="C391" s="522"/>
      <c r="D391" s="523"/>
      <c r="E391" s="523"/>
      <c r="F391" s="523"/>
      <c r="G391" s="523"/>
      <c r="H391" s="523"/>
      <c r="I391" s="523"/>
      <c r="J391" s="523"/>
      <c r="K391" s="523"/>
      <c r="L391" s="523"/>
      <c r="M391" s="523"/>
      <c r="N391" s="524"/>
    </row>
    <row r="392" spans="3:14" ht="13.5" customHeight="1" x14ac:dyDescent="0.2">
      <c r="C392" s="522"/>
      <c r="D392" s="523"/>
      <c r="E392" s="523"/>
      <c r="F392" s="523"/>
      <c r="G392" s="523"/>
      <c r="H392" s="523"/>
      <c r="I392" s="523"/>
      <c r="J392" s="523"/>
      <c r="K392" s="523"/>
      <c r="L392" s="523"/>
      <c r="M392" s="523"/>
      <c r="N392" s="524"/>
    </row>
    <row r="393" spans="3:14" ht="13.5" customHeight="1" x14ac:dyDescent="0.2">
      <c r="C393" s="522"/>
      <c r="D393" s="523"/>
      <c r="E393" s="523"/>
      <c r="F393" s="523"/>
      <c r="G393" s="523"/>
      <c r="H393" s="523"/>
      <c r="I393" s="523"/>
      <c r="J393" s="523"/>
      <c r="K393" s="523"/>
      <c r="L393" s="523"/>
      <c r="M393" s="523"/>
      <c r="N393" s="524"/>
    </row>
    <row r="394" spans="3:14" ht="13.5" customHeight="1" x14ac:dyDescent="0.2">
      <c r="C394" s="522"/>
      <c r="D394" s="523"/>
      <c r="E394" s="523"/>
      <c r="F394" s="523"/>
      <c r="G394" s="523"/>
      <c r="H394" s="523"/>
      <c r="I394" s="523"/>
      <c r="J394" s="523"/>
      <c r="K394" s="523"/>
      <c r="L394" s="523"/>
      <c r="M394" s="523"/>
      <c r="N394" s="524"/>
    </row>
    <row r="395" spans="3:14" ht="13.5" customHeight="1" x14ac:dyDescent="0.2">
      <c r="C395" s="522"/>
      <c r="D395" s="523"/>
      <c r="E395" s="523"/>
      <c r="F395" s="523"/>
      <c r="G395" s="523"/>
      <c r="H395" s="523"/>
      <c r="I395" s="523"/>
      <c r="J395" s="523"/>
      <c r="K395" s="523"/>
      <c r="L395" s="523"/>
      <c r="M395" s="523"/>
      <c r="N395" s="524"/>
    </row>
    <row r="396" spans="3:14" ht="13.5" customHeight="1" x14ac:dyDescent="0.2">
      <c r="C396" s="522"/>
      <c r="D396" s="523"/>
      <c r="E396" s="523"/>
      <c r="F396" s="523"/>
      <c r="G396" s="523"/>
      <c r="H396" s="523"/>
      <c r="I396" s="523"/>
      <c r="J396" s="523"/>
      <c r="K396" s="523"/>
      <c r="L396" s="523"/>
      <c r="M396" s="523"/>
      <c r="N396" s="524"/>
    </row>
    <row r="397" spans="3:14" ht="13.5" customHeight="1" x14ac:dyDescent="0.2">
      <c r="C397" s="522"/>
      <c r="D397" s="523"/>
      <c r="E397" s="523"/>
      <c r="F397" s="523"/>
      <c r="G397" s="523"/>
      <c r="H397" s="523"/>
      <c r="I397" s="523"/>
      <c r="J397" s="523"/>
      <c r="K397" s="523"/>
      <c r="L397" s="523"/>
      <c r="M397" s="523"/>
      <c r="N397" s="524"/>
    </row>
    <row r="398" spans="3:14" ht="13.5" customHeight="1" x14ac:dyDescent="0.2">
      <c r="C398" s="522"/>
      <c r="D398" s="523"/>
      <c r="E398" s="523"/>
      <c r="F398" s="523"/>
      <c r="G398" s="523"/>
      <c r="H398" s="523"/>
      <c r="I398" s="523"/>
      <c r="J398" s="523"/>
      <c r="K398" s="523"/>
      <c r="L398" s="523"/>
      <c r="M398" s="523"/>
      <c r="N398" s="524"/>
    </row>
    <row r="399" spans="3:14" ht="13.5" customHeight="1" x14ac:dyDescent="0.2">
      <c r="C399" s="522"/>
      <c r="D399" s="523"/>
      <c r="E399" s="523"/>
      <c r="F399" s="523"/>
      <c r="G399" s="523"/>
      <c r="H399" s="523"/>
      <c r="I399" s="523"/>
      <c r="J399" s="523"/>
      <c r="K399" s="523"/>
      <c r="L399" s="523"/>
      <c r="M399" s="523"/>
      <c r="N399" s="524"/>
    </row>
    <row r="400" spans="3:14" ht="13.5" customHeight="1" x14ac:dyDescent="0.2">
      <c r="C400" s="522"/>
      <c r="D400" s="523"/>
      <c r="E400" s="523"/>
      <c r="F400" s="523"/>
      <c r="G400" s="523"/>
      <c r="H400" s="523"/>
      <c r="I400" s="523"/>
      <c r="J400" s="523"/>
      <c r="K400" s="523"/>
      <c r="L400" s="523"/>
      <c r="M400" s="523"/>
      <c r="N400" s="524"/>
    </row>
    <row r="401" spans="3:14" ht="13.5" customHeight="1" x14ac:dyDescent="0.2">
      <c r="C401" s="525"/>
      <c r="D401" s="526"/>
      <c r="E401" s="526"/>
      <c r="F401" s="526"/>
      <c r="G401" s="526"/>
      <c r="H401" s="526"/>
      <c r="I401" s="526"/>
      <c r="J401" s="526"/>
      <c r="K401" s="526"/>
      <c r="L401" s="526"/>
      <c r="M401" s="526"/>
      <c r="N401" s="527"/>
    </row>
    <row r="402" spans="3:14" ht="13.5" customHeight="1" x14ac:dyDescent="0.2"/>
    <row r="403" spans="3:14" ht="13.5" customHeight="1" x14ac:dyDescent="0.2"/>
    <row r="404" spans="3:14" ht="13.5" customHeight="1" x14ac:dyDescent="0.2">
      <c r="C404" s="528" t="s">
        <v>291</v>
      </c>
      <c r="D404" s="520"/>
      <c r="E404" s="520"/>
      <c r="F404" s="520"/>
      <c r="G404" s="520"/>
      <c r="H404" s="520"/>
      <c r="I404" s="520"/>
      <c r="J404" s="520"/>
      <c r="K404" s="520"/>
      <c r="L404" s="520"/>
      <c r="M404" s="520"/>
      <c r="N404" s="521"/>
    </row>
    <row r="405" spans="3:14" ht="13.5" customHeight="1" x14ac:dyDescent="0.2">
      <c r="C405" s="522"/>
      <c r="D405" s="523"/>
      <c r="E405" s="523"/>
      <c r="F405" s="523"/>
      <c r="G405" s="523"/>
      <c r="H405" s="523"/>
      <c r="I405" s="523"/>
      <c r="J405" s="523"/>
      <c r="K405" s="523"/>
      <c r="L405" s="523"/>
      <c r="M405" s="523"/>
      <c r="N405" s="524"/>
    </row>
    <row r="406" spans="3:14" ht="13.5" customHeight="1" x14ac:dyDescent="0.2">
      <c r="C406" s="522"/>
      <c r="D406" s="523"/>
      <c r="E406" s="523"/>
      <c r="F406" s="523"/>
      <c r="G406" s="523"/>
      <c r="H406" s="523"/>
      <c r="I406" s="523"/>
      <c r="J406" s="523"/>
      <c r="K406" s="523"/>
      <c r="L406" s="523"/>
      <c r="M406" s="523"/>
      <c r="N406" s="524"/>
    </row>
    <row r="407" spans="3:14" ht="13.5" customHeight="1" x14ac:dyDescent="0.2">
      <c r="C407" s="522"/>
      <c r="D407" s="523"/>
      <c r="E407" s="523"/>
      <c r="F407" s="523"/>
      <c r="G407" s="523"/>
      <c r="H407" s="523"/>
      <c r="I407" s="523"/>
      <c r="J407" s="523"/>
      <c r="K407" s="523"/>
      <c r="L407" s="523"/>
      <c r="M407" s="523"/>
      <c r="N407" s="524"/>
    </row>
    <row r="408" spans="3:14" x14ac:dyDescent="0.2">
      <c r="C408" s="522"/>
      <c r="D408" s="523"/>
      <c r="E408" s="523"/>
      <c r="F408" s="523"/>
      <c r="G408" s="523"/>
      <c r="H408" s="523"/>
      <c r="I408" s="523"/>
      <c r="J408" s="523"/>
      <c r="K408" s="523"/>
      <c r="L408" s="523"/>
      <c r="M408" s="523"/>
      <c r="N408" s="524"/>
    </row>
    <row r="409" spans="3:14" x14ac:dyDescent="0.2">
      <c r="C409" s="522"/>
      <c r="D409" s="523"/>
      <c r="E409" s="523"/>
      <c r="F409" s="523"/>
      <c r="G409" s="523"/>
      <c r="H409" s="523"/>
      <c r="I409" s="523"/>
      <c r="J409" s="523"/>
      <c r="K409" s="523"/>
      <c r="L409" s="523"/>
      <c r="M409" s="523"/>
      <c r="N409" s="524"/>
    </row>
    <row r="410" spans="3:14" x14ac:dyDescent="0.2">
      <c r="C410" s="522"/>
      <c r="D410" s="523"/>
      <c r="E410" s="523"/>
      <c r="F410" s="523"/>
      <c r="G410" s="523"/>
      <c r="H410" s="523"/>
      <c r="I410" s="523"/>
      <c r="J410" s="523"/>
      <c r="K410" s="523"/>
      <c r="L410" s="523"/>
      <c r="M410" s="523"/>
      <c r="N410" s="524"/>
    </row>
    <row r="411" spans="3:14" x14ac:dyDescent="0.2">
      <c r="C411" s="522"/>
      <c r="D411" s="523"/>
      <c r="E411" s="523"/>
      <c r="F411" s="523"/>
      <c r="G411" s="523"/>
      <c r="H411" s="523"/>
      <c r="I411" s="523"/>
      <c r="J411" s="523"/>
      <c r="K411" s="523"/>
      <c r="L411" s="523"/>
      <c r="M411" s="523"/>
      <c r="N411" s="524"/>
    </row>
    <row r="412" spans="3:14" x14ac:dyDescent="0.2">
      <c r="C412" s="522"/>
      <c r="D412" s="523"/>
      <c r="E412" s="523"/>
      <c r="F412" s="523"/>
      <c r="G412" s="523"/>
      <c r="H412" s="523"/>
      <c r="I412" s="523"/>
      <c r="J412" s="523"/>
      <c r="K412" s="523"/>
      <c r="L412" s="523"/>
      <c r="M412" s="523"/>
      <c r="N412" s="524"/>
    </row>
    <row r="413" spans="3:14" x14ac:dyDescent="0.2">
      <c r="C413" s="522"/>
      <c r="D413" s="523"/>
      <c r="E413" s="523"/>
      <c r="F413" s="523"/>
      <c r="G413" s="523"/>
      <c r="H413" s="523"/>
      <c r="I413" s="523"/>
      <c r="J413" s="523"/>
      <c r="K413" s="523"/>
      <c r="L413" s="523"/>
      <c r="M413" s="523"/>
      <c r="N413" s="524"/>
    </row>
    <row r="414" spans="3:14" x14ac:dyDescent="0.2">
      <c r="C414" s="522"/>
      <c r="D414" s="523"/>
      <c r="E414" s="523"/>
      <c r="F414" s="523"/>
      <c r="G414" s="523"/>
      <c r="H414" s="523"/>
      <c r="I414" s="523"/>
      <c r="J414" s="523"/>
      <c r="K414" s="523"/>
      <c r="L414" s="523"/>
      <c r="M414" s="523"/>
      <c r="N414" s="524"/>
    </row>
    <row r="415" spans="3:14" x14ac:dyDescent="0.2">
      <c r="C415" s="522"/>
      <c r="D415" s="523"/>
      <c r="E415" s="523"/>
      <c r="F415" s="523"/>
      <c r="G415" s="523"/>
      <c r="H415" s="523"/>
      <c r="I415" s="523"/>
      <c r="J415" s="523"/>
      <c r="K415" s="523"/>
      <c r="L415" s="523"/>
      <c r="M415" s="523"/>
      <c r="N415" s="524"/>
    </row>
    <row r="416" spans="3:14" x14ac:dyDescent="0.2">
      <c r="C416" s="522"/>
      <c r="D416" s="523"/>
      <c r="E416" s="523"/>
      <c r="F416" s="523"/>
      <c r="G416" s="523"/>
      <c r="H416" s="523"/>
      <c r="I416" s="523"/>
      <c r="J416" s="523"/>
      <c r="K416" s="523"/>
      <c r="L416" s="523"/>
      <c r="M416" s="523"/>
      <c r="N416" s="524"/>
    </row>
    <row r="417" spans="3:14" x14ac:dyDescent="0.2">
      <c r="C417" s="522"/>
      <c r="D417" s="523"/>
      <c r="E417" s="523"/>
      <c r="F417" s="523"/>
      <c r="G417" s="523"/>
      <c r="H417" s="523"/>
      <c r="I417" s="523"/>
      <c r="J417" s="523"/>
      <c r="K417" s="523"/>
      <c r="L417" s="523"/>
      <c r="M417" s="523"/>
      <c r="N417" s="524"/>
    </row>
    <row r="418" spans="3:14" x14ac:dyDescent="0.2">
      <c r="C418" s="522"/>
      <c r="D418" s="523"/>
      <c r="E418" s="523"/>
      <c r="F418" s="523"/>
      <c r="G418" s="523"/>
      <c r="H418" s="523"/>
      <c r="I418" s="523"/>
      <c r="J418" s="523"/>
      <c r="K418" s="523"/>
      <c r="L418" s="523"/>
      <c r="M418" s="523"/>
      <c r="N418" s="524"/>
    </row>
    <row r="419" spans="3:14" x14ac:dyDescent="0.2">
      <c r="C419" s="522"/>
      <c r="D419" s="523"/>
      <c r="E419" s="523"/>
      <c r="F419" s="523"/>
      <c r="G419" s="523"/>
      <c r="H419" s="523"/>
      <c r="I419" s="523"/>
      <c r="J419" s="523"/>
      <c r="K419" s="523"/>
      <c r="L419" s="523"/>
      <c r="M419" s="523"/>
      <c r="N419" s="524"/>
    </row>
    <row r="420" spans="3:14" x14ac:dyDescent="0.2">
      <c r="C420" s="522"/>
      <c r="D420" s="523"/>
      <c r="E420" s="523"/>
      <c r="F420" s="523"/>
      <c r="G420" s="523"/>
      <c r="H420" s="523"/>
      <c r="I420" s="523"/>
      <c r="J420" s="523"/>
      <c r="K420" s="523"/>
      <c r="L420" s="523"/>
      <c r="M420" s="523"/>
      <c r="N420" s="524"/>
    </row>
    <row r="421" spans="3:14" x14ac:dyDescent="0.2">
      <c r="C421" s="522"/>
      <c r="D421" s="523"/>
      <c r="E421" s="523"/>
      <c r="F421" s="523"/>
      <c r="G421" s="523"/>
      <c r="H421" s="523"/>
      <c r="I421" s="523"/>
      <c r="J421" s="523"/>
      <c r="K421" s="523"/>
      <c r="L421" s="523"/>
      <c r="M421" s="523"/>
      <c r="N421" s="524"/>
    </row>
    <row r="422" spans="3:14" x14ac:dyDescent="0.2">
      <c r="C422" s="522"/>
      <c r="D422" s="523"/>
      <c r="E422" s="523"/>
      <c r="F422" s="523"/>
      <c r="G422" s="523"/>
      <c r="H422" s="523"/>
      <c r="I422" s="523"/>
      <c r="J422" s="523"/>
      <c r="K422" s="523"/>
      <c r="L422" s="523"/>
      <c r="M422" s="523"/>
      <c r="N422" s="524"/>
    </row>
    <row r="423" spans="3:14" x14ac:dyDescent="0.2">
      <c r="C423" s="522"/>
      <c r="D423" s="523"/>
      <c r="E423" s="523"/>
      <c r="F423" s="523"/>
      <c r="G423" s="523"/>
      <c r="H423" s="523"/>
      <c r="I423" s="523"/>
      <c r="J423" s="523"/>
      <c r="K423" s="523"/>
      <c r="L423" s="523"/>
      <c r="M423" s="523"/>
      <c r="N423" s="524"/>
    </row>
    <row r="424" spans="3:14" x14ac:dyDescent="0.2">
      <c r="C424" s="522"/>
      <c r="D424" s="523"/>
      <c r="E424" s="523"/>
      <c r="F424" s="523"/>
      <c r="G424" s="523"/>
      <c r="H424" s="523"/>
      <c r="I424" s="523"/>
      <c r="J424" s="523"/>
      <c r="K424" s="523"/>
      <c r="L424" s="523"/>
      <c r="M424" s="523"/>
      <c r="N424" s="524"/>
    </row>
    <row r="425" spans="3:14" x14ac:dyDescent="0.2">
      <c r="C425" s="525"/>
      <c r="D425" s="526"/>
      <c r="E425" s="526"/>
      <c r="F425" s="526"/>
      <c r="G425" s="526"/>
      <c r="H425" s="526"/>
      <c r="I425" s="526"/>
      <c r="J425" s="526"/>
      <c r="K425" s="526"/>
      <c r="L425" s="526"/>
      <c r="M425" s="526"/>
      <c r="N425" s="527"/>
    </row>
    <row r="428" spans="3:14" ht="12.75" customHeight="1" x14ac:dyDescent="0.2">
      <c r="C428" s="528" t="s">
        <v>292</v>
      </c>
      <c r="D428" s="520"/>
      <c r="E428" s="520"/>
      <c r="F428" s="520"/>
      <c r="G428" s="520"/>
      <c r="H428" s="520"/>
      <c r="I428" s="520"/>
      <c r="J428" s="520"/>
      <c r="K428" s="520"/>
      <c r="L428" s="520"/>
      <c r="M428" s="520"/>
      <c r="N428" s="521"/>
    </row>
    <row r="429" spans="3:14" x14ac:dyDescent="0.2">
      <c r="C429" s="522"/>
      <c r="D429" s="523"/>
      <c r="E429" s="523"/>
      <c r="F429" s="523"/>
      <c r="G429" s="523"/>
      <c r="H429" s="523"/>
      <c r="I429" s="523"/>
      <c r="J429" s="523"/>
      <c r="K429" s="523"/>
      <c r="L429" s="523"/>
      <c r="M429" s="523"/>
      <c r="N429" s="524"/>
    </row>
    <row r="430" spans="3:14" x14ac:dyDescent="0.2">
      <c r="C430" s="522"/>
      <c r="D430" s="523"/>
      <c r="E430" s="523"/>
      <c r="F430" s="523"/>
      <c r="G430" s="523"/>
      <c r="H430" s="523"/>
      <c r="I430" s="523"/>
      <c r="J430" s="523"/>
      <c r="K430" s="523"/>
      <c r="L430" s="523"/>
      <c r="M430" s="523"/>
      <c r="N430" s="524"/>
    </row>
    <row r="431" spans="3:14" x14ac:dyDescent="0.2">
      <c r="C431" s="522"/>
      <c r="D431" s="523"/>
      <c r="E431" s="523"/>
      <c r="F431" s="523"/>
      <c r="G431" s="523"/>
      <c r="H431" s="523"/>
      <c r="I431" s="523"/>
      <c r="J431" s="523"/>
      <c r="K431" s="523"/>
      <c r="L431" s="523"/>
      <c r="M431" s="523"/>
      <c r="N431" s="524"/>
    </row>
    <row r="432" spans="3:14" x14ac:dyDescent="0.2">
      <c r="C432" s="522"/>
      <c r="D432" s="523"/>
      <c r="E432" s="523"/>
      <c r="F432" s="523"/>
      <c r="G432" s="523"/>
      <c r="H432" s="523"/>
      <c r="I432" s="523"/>
      <c r="J432" s="523"/>
      <c r="K432" s="523"/>
      <c r="L432" s="523"/>
      <c r="M432" s="523"/>
      <c r="N432" s="524"/>
    </row>
    <row r="433" spans="3:14" x14ac:dyDescent="0.2">
      <c r="C433" s="522"/>
      <c r="D433" s="523"/>
      <c r="E433" s="523"/>
      <c r="F433" s="523"/>
      <c r="G433" s="523"/>
      <c r="H433" s="523"/>
      <c r="I433" s="523"/>
      <c r="J433" s="523"/>
      <c r="K433" s="523"/>
      <c r="L433" s="523"/>
      <c r="M433" s="523"/>
      <c r="N433" s="524"/>
    </row>
    <row r="434" spans="3:14" x14ac:dyDescent="0.2">
      <c r="C434" s="522"/>
      <c r="D434" s="523"/>
      <c r="E434" s="523"/>
      <c r="F434" s="523"/>
      <c r="G434" s="523"/>
      <c r="H434" s="523"/>
      <c r="I434" s="523"/>
      <c r="J434" s="523"/>
      <c r="K434" s="523"/>
      <c r="L434" s="523"/>
      <c r="M434" s="523"/>
      <c r="N434" s="524"/>
    </row>
    <row r="435" spans="3:14" x14ac:dyDescent="0.2">
      <c r="C435" s="522"/>
      <c r="D435" s="523"/>
      <c r="E435" s="523"/>
      <c r="F435" s="523"/>
      <c r="G435" s="523"/>
      <c r="H435" s="523"/>
      <c r="I435" s="523"/>
      <c r="J435" s="523"/>
      <c r="K435" s="523"/>
      <c r="L435" s="523"/>
      <c r="M435" s="523"/>
      <c r="N435" s="524"/>
    </row>
    <row r="436" spans="3:14" x14ac:dyDescent="0.2">
      <c r="C436" s="522"/>
      <c r="D436" s="523"/>
      <c r="E436" s="523"/>
      <c r="F436" s="523"/>
      <c r="G436" s="523"/>
      <c r="H436" s="523"/>
      <c r="I436" s="523"/>
      <c r="J436" s="523"/>
      <c r="K436" s="523"/>
      <c r="L436" s="523"/>
      <c r="M436" s="523"/>
      <c r="N436" s="524"/>
    </row>
    <row r="437" spans="3:14" x14ac:dyDescent="0.2">
      <c r="C437" s="522"/>
      <c r="D437" s="523"/>
      <c r="E437" s="523"/>
      <c r="F437" s="523"/>
      <c r="G437" s="523"/>
      <c r="H437" s="523"/>
      <c r="I437" s="523"/>
      <c r="J437" s="523"/>
      <c r="K437" s="523"/>
      <c r="L437" s="523"/>
      <c r="M437" s="523"/>
      <c r="N437" s="524"/>
    </row>
    <row r="438" spans="3:14" x14ac:dyDescent="0.2">
      <c r="C438" s="522"/>
      <c r="D438" s="523"/>
      <c r="E438" s="523"/>
      <c r="F438" s="523"/>
      <c r="G438" s="523"/>
      <c r="H438" s="523"/>
      <c r="I438" s="523"/>
      <c r="J438" s="523"/>
      <c r="K438" s="523"/>
      <c r="L438" s="523"/>
      <c r="M438" s="523"/>
      <c r="N438" s="524"/>
    </row>
    <row r="439" spans="3:14" x14ac:dyDescent="0.2">
      <c r="C439" s="522"/>
      <c r="D439" s="523"/>
      <c r="E439" s="523"/>
      <c r="F439" s="523"/>
      <c r="G439" s="523"/>
      <c r="H439" s="523"/>
      <c r="I439" s="523"/>
      <c r="J439" s="523"/>
      <c r="K439" s="523"/>
      <c r="L439" s="523"/>
      <c r="M439" s="523"/>
      <c r="N439" s="524"/>
    </row>
    <row r="440" spans="3:14" x14ac:dyDescent="0.2">
      <c r="C440" s="522"/>
      <c r="D440" s="523"/>
      <c r="E440" s="523"/>
      <c r="F440" s="523"/>
      <c r="G440" s="523"/>
      <c r="H440" s="523"/>
      <c r="I440" s="523"/>
      <c r="J440" s="523"/>
      <c r="K440" s="523"/>
      <c r="L440" s="523"/>
      <c r="M440" s="523"/>
      <c r="N440" s="524"/>
    </row>
    <row r="441" spans="3:14" x14ac:dyDescent="0.2">
      <c r="C441" s="522"/>
      <c r="D441" s="523"/>
      <c r="E441" s="523"/>
      <c r="F441" s="523"/>
      <c r="G441" s="523"/>
      <c r="H441" s="523"/>
      <c r="I441" s="523"/>
      <c r="J441" s="523"/>
      <c r="K441" s="523"/>
      <c r="L441" s="523"/>
      <c r="M441" s="523"/>
      <c r="N441" s="524"/>
    </row>
    <row r="442" spans="3:14" x14ac:dyDescent="0.2">
      <c r="C442" s="522"/>
      <c r="D442" s="523"/>
      <c r="E442" s="523"/>
      <c r="F442" s="523"/>
      <c r="G442" s="523"/>
      <c r="H442" s="523"/>
      <c r="I442" s="523"/>
      <c r="J442" s="523"/>
      <c r="K442" s="523"/>
      <c r="L442" s="523"/>
      <c r="M442" s="523"/>
      <c r="N442" s="524"/>
    </row>
    <row r="443" spans="3:14" x14ac:dyDescent="0.2">
      <c r="C443" s="522"/>
      <c r="D443" s="523"/>
      <c r="E443" s="523"/>
      <c r="F443" s="523"/>
      <c r="G443" s="523"/>
      <c r="H443" s="523"/>
      <c r="I443" s="523"/>
      <c r="J443" s="523"/>
      <c r="K443" s="523"/>
      <c r="L443" s="523"/>
      <c r="M443" s="523"/>
      <c r="N443" s="524"/>
    </row>
    <row r="444" spans="3:14" x14ac:dyDescent="0.2">
      <c r="C444" s="522"/>
      <c r="D444" s="523"/>
      <c r="E444" s="523"/>
      <c r="F444" s="523"/>
      <c r="G444" s="523"/>
      <c r="H444" s="523"/>
      <c r="I444" s="523"/>
      <c r="J444" s="523"/>
      <c r="K444" s="523"/>
      <c r="L444" s="523"/>
      <c r="M444" s="523"/>
      <c r="N444" s="524"/>
    </row>
    <row r="445" spans="3:14" x14ac:dyDescent="0.2">
      <c r="C445" s="522"/>
      <c r="D445" s="523"/>
      <c r="E445" s="523"/>
      <c r="F445" s="523"/>
      <c r="G445" s="523"/>
      <c r="H445" s="523"/>
      <c r="I445" s="523"/>
      <c r="J445" s="523"/>
      <c r="K445" s="523"/>
      <c r="L445" s="523"/>
      <c r="M445" s="523"/>
      <c r="N445" s="524"/>
    </row>
    <row r="446" spans="3:14" x14ac:dyDescent="0.2">
      <c r="C446" s="522"/>
      <c r="D446" s="523"/>
      <c r="E446" s="523"/>
      <c r="F446" s="523"/>
      <c r="G446" s="523"/>
      <c r="H446" s="523"/>
      <c r="I446" s="523"/>
      <c r="J446" s="523"/>
      <c r="K446" s="523"/>
      <c r="L446" s="523"/>
      <c r="M446" s="523"/>
      <c r="N446" s="524"/>
    </row>
    <row r="447" spans="3:14" x14ac:dyDescent="0.2">
      <c r="C447" s="522"/>
      <c r="D447" s="523"/>
      <c r="E447" s="523"/>
      <c r="F447" s="523"/>
      <c r="G447" s="523"/>
      <c r="H447" s="523"/>
      <c r="I447" s="523"/>
      <c r="J447" s="523"/>
      <c r="K447" s="523"/>
      <c r="L447" s="523"/>
      <c r="M447" s="523"/>
      <c r="N447" s="524"/>
    </row>
    <row r="448" spans="3:14" x14ac:dyDescent="0.2">
      <c r="C448" s="522"/>
      <c r="D448" s="523"/>
      <c r="E448" s="523"/>
      <c r="F448" s="523"/>
      <c r="G448" s="523"/>
      <c r="H448" s="523"/>
      <c r="I448" s="523"/>
      <c r="J448" s="523"/>
      <c r="K448" s="523"/>
      <c r="L448" s="523"/>
      <c r="M448" s="523"/>
      <c r="N448" s="524"/>
    </row>
    <row r="449" spans="3:14" x14ac:dyDescent="0.2">
      <c r="C449" s="522"/>
      <c r="D449" s="523"/>
      <c r="E449" s="523"/>
      <c r="F449" s="523"/>
      <c r="G449" s="523"/>
      <c r="H449" s="523"/>
      <c r="I449" s="523"/>
      <c r="J449" s="523"/>
      <c r="K449" s="523"/>
      <c r="L449" s="523"/>
      <c r="M449" s="523"/>
      <c r="N449" s="524"/>
    </row>
    <row r="450" spans="3:14" x14ac:dyDescent="0.2">
      <c r="C450" s="522"/>
      <c r="D450" s="523"/>
      <c r="E450" s="523"/>
      <c r="F450" s="523"/>
      <c r="G450" s="523"/>
      <c r="H450" s="523"/>
      <c r="I450" s="523"/>
      <c r="J450" s="523"/>
      <c r="K450" s="523"/>
      <c r="L450" s="523"/>
      <c r="M450" s="523"/>
      <c r="N450" s="524"/>
    </row>
    <row r="451" spans="3:14" x14ac:dyDescent="0.2">
      <c r="C451" s="522"/>
      <c r="D451" s="523"/>
      <c r="E451" s="523"/>
      <c r="F451" s="523"/>
      <c r="G451" s="523"/>
      <c r="H451" s="523"/>
      <c r="I451" s="523"/>
      <c r="J451" s="523"/>
      <c r="K451" s="523"/>
      <c r="L451" s="523"/>
      <c r="M451" s="523"/>
      <c r="N451" s="524"/>
    </row>
    <row r="452" spans="3:14" x14ac:dyDescent="0.2">
      <c r="C452" s="522"/>
      <c r="D452" s="523"/>
      <c r="E452" s="523"/>
      <c r="F452" s="523"/>
      <c r="G452" s="523"/>
      <c r="H452" s="523"/>
      <c r="I452" s="523"/>
      <c r="J452" s="523"/>
      <c r="K452" s="523"/>
      <c r="L452" s="523"/>
      <c r="M452" s="523"/>
      <c r="N452" s="524"/>
    </row>
    <row r="453" spans="3:14" x14ac:dyDescent="0.2">
      <c r="C453" s="525"/>
      <c r="D453" s="526"/>
      <c r="E453" s="526"/>
      <c r="F453" s="526"/>
      <c r="G453" s="526"/>
      <c r="H453" s="526"/>
      <c r="I453" s="526"/>
      <c r="J453" s="526"/>
      <c r="K453" s="526"/>
      <c r="L453" s="526"/>
      <c r="M453" s="526"/>
      <c r="N453" s="527"/>
    </row>
    <row r="454" spans="3:14" x14ac:dyDescent="0.2">
      <c r="F454" s="372"/>
      <c r="G454" s="372"/>
      <c r="H454" s="372"/>
      <c r="I454" s="372"/>
      <c r="J454" s="372"/>
      <c r="K454" s="372"/>
    </row>
    <row r="455" spans="3:14" x14ac:dyDescent="0.2">
      <c r="F455" s="372"/>
      <c r="G455" s="372"/>
      <c r="H455" s="372"/>
      <c r="I455" s="372"/>
      <c r="J455" s="372"/>
      <c r="K455" s="372"/>
    </row>
    <row r="456" spans="3:14" x14ac:dyDescent="0.2">
      <c r="C456" s="528" t="s">
        <v>286</v>
      </c>
      <c r="D456" s="520"/>
      <c r="E456" s="520"/>
      <c r="F456" s="520"/>
      <c r="G456" s="520"/>
      <c r="H456" s="520"/>
      <c r="I456" s="520"/>
      <c r="J456" s="520"/>
      <c r="K456" s="520"/>
      <c r="L456" s="520"/>
      <c r="M456" s="520"/>
      <c r="N456" s="521"/>
    </row>
    <row r="457" spans="3:14" x14ac:dyDescent="0.2">
      <c r="C457" s="522"/>
      <c r="D457" s="523"/>
      <c r="E457" s="523"/>
      <c r="F457" s="523"/>
      <c r="G457" s="523"/>
      <c r="H457" s="523"/>
      <c r="I457" s="523"/>
      <c r="J457" s="523"/>
      <c r="K457" s="523"/>
      <c r="L457" s="523"/>
      <c r="M457" s="523"/>
      <c r="N457" s="524"/>
    </row>
    <row r="458" spans="3:14" x14ac:dyDescent="0.2">
      <c r="C458" s="522"/>
      <c r="D458" s="523"/>
      <c r="E458" s="523"/>
      <c r="F458" s="523"/>
      <c r="G458" s="523"/>
      <c r="H458" s="523"/>
      <c r="I458" s="523"/>
      <c r="J458" s="523"/>
      <c r="K458" s="523"/>
      <c r="L458" s="523"/>
      <c r="M458" s="523"/>
      <c r="N458" s="524"/>
    </row>
    <row r="459" spans="3:14" x14ac:dyDescent="0.2">
      <c r="C459" s="522"/>
      <c r="D459" s="523"/>
      <c r="E459" s="523"/>
      <c r="F459" s="523"/>
      <c r="G459" s="523"/>
      <c r="H459" s="523"/>
      <c r="I459" s="523"/>
      <c r="J459" s="523"/>
      <c r="K459" s="523"/>
      <c r="L459" s="523"/>
      <c r="M459" s="523"/>
      <c r="N459" s="524"/>
    </row>
    <row r="460" spans="3:14" x14ac:dyDescent="0.2">
      <c r="C460" s="522"/>
      <c r="D460" s="523"/>
      <c r="E460" s="523"/>
      <c r="F460" s="523"/>
      <c r="G460" s="523"/>
      <c r="H460" s="523"/>
      <c r="I460" s="523"/>
      <c r="J460" s="523"/>
      <c r="K460" s="523"/>
      <c r="L460" s="523"/>
      <c r="M460" s="523"/>
      <c r="N460" s="524"/>
    </row>
    <row r="461" spans="3:14" x14ac:dyDescent="0.2">
      <c r="C461" s="522"/>
      <c r="D461" s="523"/>
      <c r="E461" s="523"/>
      <c r="F461" s="523"/>
      <c r="G461" s="523"/>
      <c r="H461" s="523"/>
      <c r="I461" s="523"/>
      <c r="J461" s="523"/>
      <c r="K461" s="523"/>
      <c r="L461" s="523"/>
      <c r="M461" s="523"/>
      <c r="N461" s="524"/>
    </row>
    <row r="462" spans="3:14" x14ac:dyDescent="0.2">
      <c r="C462" s="525"/>
      <c r="D462" s="526"/>
      <c r="E462" s="526"/>
      <c r="F462" s="526"/>
      <c r="G462" s="526"/>
      <c r="H462" s="526"/>
      <c r="I462" s="526"/>
      <c r="J462" s="526"/>
      <c r="K462" s="526"/>
      <c r="L462" s="526"/>
      <c r="M462" s="526"/>
      <c r="N462" s="527"/>
    </row>
    <row r="463" spans="3:14" x14ac:dyDescent="0.2">
      <c r="F463" s="372"/>
      <c r="G463" s="372"/>
      <c r="H463" s="372"/>
      <c r="I463" s="372"/>
      <c r="J463" s="372"/>
      <c r="K463" s="372"/>
    </row>
    <row r="464" spans="3:14" x14ac:dyDescent="0.2">
      <c r="F464" s="372"/>
      <c r="G464" s="372"/>
      <c r="H464" s="372"/>
      <c r="I464" s="372"/>
      <c r="J464" s="372"/>
      <c r="K464" s="372"/>
    </row>
    <row r="465" spans="6:11" x14ac:dyDescent="0.2">
      <c r="F465" s="372"/>
      <c r="G465" s="372"/>
      <c r="H465" s="372"/>
      <c r="I465" s="372"/>
      <c r="J465" s="372"/>
      <c r="K465" s="372"/>
    </row>
    <row r="466" spans="6:11" x14ac:dyDescent="0.2">
      <c r="F466" s="372"/>
      <c r="G466" s="372"/>
      <c r="H466" s="372"/>
      <c r="I466" s="372"/>
      <c r="J466" s="372"/>
      <c r="K466" s="372"/>
    </row>
    <row r="467" spans="6:11" x14ac:dyDescent="0.2">
      <c r="F467" s="372"/>
      <c r="G467" s="372"/>
      <c r="H467" s="372"/>
      <c r="I467" s="372"/>
      <c r="J467" s="372"/>
      <c r="K467" s="372"/>
    </row>
    <row r="468" spans="6:11" x14ac:dyDescent="0.2">
      <c r="F468" s="372"/>
      <c r="G468" s="372"/>
      <c r="H468" s="372"/>
      <c r="I468" s="372"/>
      <c r="J468" s="372"/>
      <c r="K468" s="372"/>
    </row>
    <row r="469" spans="6:11" x14ac:dyDescent="0.2">
      <c r="F469" s="372"/>
      <c r="G469" s="372"/>
      <c r="H469" s="372"/>
      <c r="I469" s="372"/>
      <c r="J469" s="372"/>
      <c r="K469" s="372"/>
    </row>
    <row r="470" spans="6:11" x14ac:dyDescent="0.2">
      <c r="F470" s="372"/>
      <c r="G470" s="372"/>
      <c r="H470" s="372"/>
      <c r="I470" s="372"/>
      <c r="J470" s="372"/>
      <c r="K470" s="372"/>
    </row>
    <row r="471" spans="6:11" x14ac:dyDescent="0.2">
      <c r="F471" s="372"/>
      <c r="G471" s="372"/>
      <c r="H471" s="372"/>
      <c r="I471" s="372"/>
      <c r="J471" s="372"/>
      <c r="K471" s="372"/>
    </row>
    <row r="472" spans="6:11" x14ac:dyDescent="0.2">
      <c r="F472" s="372"/>
      <c r="G472" s="372"/>
      <c r="H472" s="372"/>
      <c r="I472" s="372"/>
      <c r="J472" s="372"/>
      <c r="K472" s="372"/>
    </row>
    <row r="473" spans="6:11" x14ac:dyDescent="0.2">
      <c r="F473" s="372"/>
      <c r="G473" s="372"/>
      <c r="H473" s="372"/>
      <c r="I473" s="372"/>
      <c r="J473" s="372"/>
      <c r="K473" s="372"/>
    </row>
    <row r="474" spans="6:11" x14ac:dyDescent="0.2">
      <c r="F474" s="372"/>
      <c r="G474" s="372"/>
      <c r="H474" s="372"/>
      <c r="I474" s="372"/>
      <c r="J474" s="372"/>
      <c r="K474" s="372"/>
    </row>
    <row r="475" spans="6:11" x14ac:dyDescent="0.2">
      <c r="F475" s="372"/>
      <c r="G475" s="372"/>
      <c r="H475" s="372"/>
      <c r="I475" s="372"/>
      <c r="J475" s="372"/>
      <c r="K475" s="372"/>
    </row>
    <row r="476" spans="6:11" x14ac:dyDescent="0.2">
      <c r="F476" s="372" t="s">
        <v>195</v>
      </c>
      <c r="G476" s="372"/>
      <c r="H476" s="372"/>
      <c r="I476" s="372"/>
      <c r="J476" s="372"/>
      <c r="K476" s="372" t="s">
        <v>72</v>
      </c>
    </row>
    <row r="477" spans="6:11" x14ac:dyDescent="0.2">
      <c r="F477" s="372" t="s">
        <v>196</v>
      </c>
      <c r="G477" s="372"/>
      <c r="H477" s="372"/>
      <c r="I477" s="372"/>
      <c r="J477" s="372"/>
      <c r="K477" s="372"/>
    </row>
    <row r="478" spans="6:11" x14ac:dyDescent="0.2">
      <c r="F478" s="372" t="s">
        <v>197</v>
      </c>
      <c r="G478" s="372"/>
      <c r="H478" s="372"/>
      <c r="I478" s="372"/>
      <c r="J478" s="372"/>
      <c r="K478" s="372"/>
    </row>
    <row r="479" spans="6:11" x14ac:dyDescent="0.2">
      <c r="F479" s="372" t="s">
        <v>198</v>
      </c>
      <c r="G479" s="372"/>
      <c r="H479" s="372"/>
      <c r="I479" s="372"/>
      <c r="J479" s="372"/>
      <c r="K479" s="372"/>
    </row>
    <row r="480" spans="6:11" x14ac:dyDescent="0.2">
      <c r="F480" s="372" t="s">
        <v>199</v>
      </c>
      <c r="G480" s="372"/>
      <c r="H480" s="372"/>
      <c r="I480" s="372"/>
      <c r="J480" s="372"/>
      <c r="K480" s="372"/>
    </row>
    <row r="481" spans="6:11" x14ac:dyDescent="0.2">
      <c r="F481" s="372" t="s">
        <v>200</v>
      </c>
      <c r="G481" s="372"/>
      <c r="H481" s="372"/>
      <c r="I481" s="372"/>
      <c r="J481" s="372"/>
      <c r="K481" s="372"/>
    </row>
    <row r="482" spans="6:11" x14ac:dyDescent="0.2">
      <c r="F482" s="372" t="s">
        <v>201</v>
      </c>
      <c r="G482" s="372"/>
      <c r="H482" s="372"/>
      <c r="I482" s="372"/>
      <c r="J482" s="372"/>
      <c r="K482" s="372"/>
    </row>
    <row r="483" spans="6:11" x14ac:dyDescent="0.2">
      <c r="F483" s="372" t="s">
        <v>202</v>
      </c>
      <c r="G483" s="372"/>
      <c r="H483" s="372"/>
      <c r="I483" s="372"/>
      <c r="J483" s="372"/>
      <c r="K483" s="372"/>
    </row>
    <row r="484" spans="6:11" x14ac:dyDescent="0.2">
      <c r="F484" s="372" t="s">
        <v>203</v>
      </c>
      <c r="G484" s="372"/>
      <c r="H484" s="372"/>
      <c r="I484" s="372"/>
      <c r="J484" s="372"/>
      <c r="K484" s="372"/>
    </row>
    <row r="485" spans="6:11" x14ac:dyDescent="0.2">
      <c r="F485" s="372" t="s">
        <v>1</v>
      </c>
      <c r="G485" s="372"/>
      <c r="H485" s="372"/>
      <c r="I485" s="372"/>
      <c r="J485" s="372"/>
      <c r="K485" s="372"/>
    </row>
    <row r="486" spans="6:11" x14ac:dyDescent="0.2">
      <c r="F486" s="372" t="s">
        <v>2</v>
      </c>
      <c r="G486" s="372"/>
      <c r="H486" s="372"/>
      <c r="I486" s="372"/>
      <c r="J486" s="372"/>
      <c r="K486" s="372"/>
    </row>
    <row r="487" spans="6:11" x14ac:dyDescent="0.2">
      <c r="F487" s="372" t="s">
        <v>3</v>
      </c>
      <c r="G487" s="372"/>
      <c r="H487" s="372"/>
      <c r="I487" s="372"/>
      <c r="J487" s="372"/>
      <c r="K487" s="372"/>
    </row>
    <row r="488" spans="6:11" x14ac:dyDescent="0.2">
      <c r="F488" s="372" t="s">
        <v>4</v>
      </c>
      <c r="G488" s="372"/>
      <c r="H488" s="372"/>
      <c r="I488" s="372"/>
      <c r="J488" s="372"/>
      <c r="K488" s="372"/>
    </row>
    <row r="489" spans="6:11" x14ac:dyDescent="0.2">
      <c r="F489" s="372" t="s">
        <v>5</v>
      </c>
      <c r="G489" s="372"/>
      <c r="H489" s="372"/>
      <c r="I489" s="372"/>
      <c r="J489" s="372"/>
      <c r="K489" s="372"/>
    </row>
    <row r="490" spans="6:11" x14ac:dyDescent="0.2">
      <c r="F490" s="372" t="s">
        <v>6</v>
      </c>
      <c r="G490" s="372"/>
      <c r="H490" s="372"/>
      <c r="I490" s="372"/>
      <c r="J490" s="372"/>
      <c r="K490" s="372"/>
    </row>
    <row r="491" spans="6:11" x14ac:dyDescent="0.2">
      <c r="F491" s="372" t="s">
        <v>7</v>
      </c>
      <c r="G491" s="372"/>
      <c r="H491" s="372"/>
      <c r="I491" s="372"/>
      <c r="J491" s="372"/>
      <c r="K491" s="372"/>
    </row>
    <row r="492" spans="6:11" x14ac:dyDescent="0.2">
      <c r="F492" s="372" t="s">
        <v>8</v>
      </c>
      <c r="G492" s="372"/>
      <c r="H492" s="372"/>
      <c r="I492" s="372"/>
      <c r="J492" s="372"/>
      <c r="K492" s="372"/>
    </row>
    <row r="493" spans="6:11" x14ac:dyDescent="0.2">
      <c r="F493" s="372" t="s">
        <v>9</v>
      </c>
      <c r="G493" s="372"/>
      <c r="H493" s="372"/>
      <c r="I493" s="372"/>
      <c r="J493" s="372"/>
      <c r="K493" s="372"/>
    </row>
    <row r="494" spans="6:11" x14ac:dyDescent="0.2">
      <c r="F494" s="372" t="s">
        <v>10</v>
      </c>
      <c r="G494" s="372"/>
      <c r="H494" s="372"/>
      <c r="I494" s="372"/>
      <c r="J494" s="372"/>
      <c r="K494" s="372"/>
    </row>
    <row r="495" spans="6:11" x14ac:dyDescent="0.2">
      <c r="F495" s="372" t="s">
        <v>11</v>
      </c>
      <c r="G495" s="372"/>
      <c r="H495" s="372"/>
      <c r="I495" s="372"/>
      <c r="J495" s="372"/>
      <c r="K495" s="372"/>
    </row>
    <row r="496" spans="6:11" x14ac:dyDescent="0.2">
      <c r="F496" s="372" t="s">
        <v>12</v>
      </c>
      <c r="G496" s="372"/>
      <c r="H496" s="372"/>
      <c r="I496" s="372"/>
      <c r="J496" s="372"/>
      <c r="K496" s="372"/>
    </row>
    <row r="497" spans="6:11" x14ac:dyDescent="0.2">
      <c r="F497" s="372" t="s">
        <v>13</v>
      </c>
      <c r="G497" s="372"/>
      <c r="H497" s="372"/>
      <c r="I497" s="372"/>
      <c r="J497" s="372"/>
      <c r="K497" s="372"/>
    </row>
    <row r="498" spans="6:11" x14ac:dyDescent="0.2">
      <c r="F498" s="372" t="s">
        <v>14</v>
      </c>
      <c r="G498" s="372"/>
      <c r="H498" s="372"/>
      <c r="I498" s="372"/>
      <c r="J498" s="372"/>
      <c r="K498" s="372"/>
    </row>
    <row r="499" spans="6:11" x14ac:dyDescent="0.2">
      <c r="F499" s="372" t="s">
        <v>15</v>
      </c>
      <c r="G499" s="372"/>
      <c r="H499" s="372"/>
      <c r="I499" s="372"/>
      <c r="J499" s="372"/>
      <c r="K499" s="372"/>
    </row>
    <row r="500" spans="6:11" x14ac:dyDescent="0.2">
      <c r="F500" s="372" t="s">
        <v>16</v>
      </c>
      <c r="G500" s="372"/>
      <c r="H500" s="372"/>
      <c r="I500" s="372"/>
      <c r="J500" s="372"/>
      <c r="K500" s="372"/>
    </row>
    <row r="501" spans="6:11" x14ac:dyDescent="0.2">
      <c r="F501" s="372" t="s">
        <v>17</v>
      </c>
      <c r="G501" s="372"/>
      <c r="H501" s="372"/>
      <c r="I501" s="372"/>
      <c r="J501" s="372"/>
      <c r="K501" s="372"/>
    </row>
    <row r="502" spans="6:11" x14ac:dyDescent="0.2">
      <c r="F502" s="372" t="s">
        <v>18</v>
      </c>
      <c r="G502" s="372"/>
      <c r="H502" s="372"/>
      <c r="I502" s="372"/>
      <c r="J502" s="372"/>
      <c r="K502" s="372"/>
    </row>
    <row r="503" spans="6:11" x14ac:dyDescent="0.2">
      <c r="F503" s="372" t="s">
        <v>19</v>
      </c>
      <c r="G503" s="372"/>
      <c r="H503" s="372"/>
      <c r="I503" s="372"/>
      <c r="J503" s="372"/>
      <c r="K503" s="372"/>
    </row>
    <row r="504" spans="6:11" x14ac:dyDescent="0.2">
      <c r="F504" s="372" t="s">
        <v>20</v>
      </c>
      <c r="G504" s="372"/>
      <c r="H504" s="372"/>
      <c r="I504" s="372"/>
      <c r="J504" s="372"/>
      <c r="K504" s="372"/>
    </row>
    <row r="505" spans="6:11" x14ac:dyDescent="0.2">
      <c r="F505" s="372" t="s">
        <v>21</v>
      </c>
      <c r="G505" s="372"/>
      <c r="H505" s="372"/>
      <c r="I505" s="372"/>
      <c r="J505" s="372"/>
      <c r="K505" s="372"/>
    </row>
    <row r="506" spans="6:11" x14ac:dyDescent="0.2">
      <c r="F506" s="372" t="s">
        <v>22</v>
      </c>
      <c r="G506" s="372"/>
      <c r="H506" s="372"/>
      <c r="I506" s="372"/>
      <c r="J506" s="372"/>
      <c r="K506" s="372"/>
    </row>
    <row r="507" spans="6:11" x14ac:dyDescent="0.2">
      <c r="F507" s="372" t="s">
        <v>23</v>
      </c>
      <c r="G507" s="372"/>
      <c r="H507" s="372"/>
      <c r="I507" s="372"/>
      <c r="J507" s="372"/>
      <c r="K507" s="372"/>
    </row>
    <row r="508" spans="6:11" x14ac:dyDescent="0.2">
      <c r="F508" s="372" t="s">
        <v>24</v>
      </c>
      <c r="G508" s="372"/>
      <c r="H508" s="372"/>
      <c r="I508" s="372"/>
      <c r="J508" s="372"/>
      <c r="K508" s="372"/>
    </row>
    <row r="509" spans="6:11" x14ac:dyDescent="0.2">
      <c r="F509" s="372" t="s">
        <v>25</v>
      </c>
      <c r="G509" s="372"/>
      <c r="H509" s="372"/>
      <c r="I509" s="372"/>
      <c r="J509" s="372"/>
      <c r="K509" s="372"/>
    </row>
    <row r="510" spans="6:11" x14ac:dyDescent="0.2">
      <c r="F510" s="372" t="s">
        <v>26</v>
      </c>
      <c r="G510" s="372"/>
      <c r="H510" s="372"/>
      <c r="I510" s="372"/>
      <c r="J510" s="372"/>
      <c r="K510" s="372"/>
    </row>
    <row r="511" spans="6:11" x14ac:dyDescent="0.2">
      <c r="F511" s="372" t="s">
        <v>27</v>
      </c>
      <c r="G511" s="372"/>
      <c r="H511" s="372"/>
      <c r="I511" s="372"/>
      <c r="J511" s="372"/>
      <c r="K511" s="372"/>
    </row>
    <row r="512" spans="6:11" x14ac:dyDescent="0.2">
      <c r="F512" s="372" t="s">
        <v>28</v>
      </c>
      <c r="G512" s="372"/>
      <c r="H512" s="372"/>
      <c r="I512" s="372"/>
      <c r="J512" s="372"/>
      <c r="K512" s="372"/>
    </row>
    <row r="513" spans="6:11" x14ac:dyDescent="0.2">
      <c r="F513" s="372" t="s">
        <v>29</v>
      </c>
      <c r="G513" s="372"/>
      <c r="H513" s="372"/>
      <c r="I513" s="372"/>
      <c r="J513" s="372"/>
      <c r="K513" s="372"/>
    </row>
    <row r="514" spans="6:11" x14ac:dyDescent="0.2">
      <c r="F514" s="372" t="s">
        <v>30</v>
      </c>
      <c r="G514" s="372"/>
      <c r="H514" s="372"/>
      <c r="I514" s="372"/>
      <c r="J514" s="372"/>
      <c r="K514" s="372"/>
    </row>
    <row r="515" spans="6:11" x14ac:dyDescent="0.2">
      <c r="F515" s="372" t="s">
        <v>31</v>
      </c>
      <c r="G515" s="372"/>
      <c r="H515" s="372"/>
      <c r="I515" s="372"/>
      <c r="J515" s="372"/>
      <c r="K515" s="372"/>
    </row>
    <row r="516" spans="6:11" x14ac:dyDescent="0.2">
      <c r="F516" s="372" t="s">
        <v>32</v>
      </c>
      <c r="G516" s="372"/>
      <c r="H516" s="372"/>
      <c r="I516" s="372"/>
      <c r="J516" s="372"/>
      <c r="K516" s="372"/>
    </row>
    <row r="517" spans="6:11" x14ac:dyDescent="0.2">
      <c r="F517" s="372" t="s">
        <v>33</v>
      </c>
      <c r="G517" s="372"/>
      <c r="H517" s="372"/>
      <c r="I517" s="372"/>
      <c r="J517" s="372"/>
      <c r="K517" s="372"/>
    </row>
    <row r="518" spans="6:11" x14ac:dyDescent="0.2">
      <c r="F518" s="372" t="s">
        <v>34</v>
      </c>
      <c r="G518" s="372"/>
      <c r="H518" s="372"/>
      <c r="I518" s="372"/>
      <c r="J518" s="372"/>
      <c r="K518" s="372"/>
    </row>
    <row r="519" spans="6:11" x14ac:dyDescent="0.2">
      <c r="F519" s="372" t="s">
        <v>35</v>
      </c>
      <c r="G519" s="372"/>
      <c r="H519" s="372"/>
      <c r="I519" s="372"/>
      <c r="J519" s="372"/>
      <c r="K519" s="372"/>
    </row>
    <row r="520" spans="6:11" x14ac:dyDescent="0.2">
      <c r="F520" s="372" t="s">
        <v>36</v>
      </c>
      <c r="G520" s="372"/>
      <c r="H520" s="372"/>
      <c r="I520" s="372"/>
      <c r="J520" s="372"/>
      <c r="K520" s="372"/>
    </row>
    <row r="521" spans="6:11" x14ac:dyDescent="0.2">
      <c r="F521" s="372" t="s">
        <v>37</v>
      </c>
      <c r="G521" s="372"/>
      <c r="H521" s="372"/>
      <c r="I521" s="372"/>
      <c r="J521" s="372"/>
      <c r="K521" s="372"/>
    </row>
    <row r="522" spans="6:11" x14ac:dyDescent="0.2">
      <c r="F522" s="372" t="s">
        <v>38</v>
      </c>
      <c r="G522" s="372"/>
      <c r="H522" s="372"/>
      <c r="I522" s="372"/>
      <c r="J522" s="372"/>
      <c r="K522" s="372"/>
    </row>
    <row r="523" spans="6:11" x14ac:dyDescent="0.2">
      <c r="F523" s="372" t="s">
        <v>39</v>
      </c>
      <c r="G523" s="372"/>
      <c r="H523" s="372"/>
      <c r="I523" s="372"/>
      <c r="J523" s="372"/>
      <c r="K523" s="372"/>
    </row>
    <row r="524" spans="6:11" x14ac:dyDescent="0.2">
      <c r="F524" s="372" t="s">
        <v>40</v>
      </c>
      <c r="G524" s="372"/>
      <c r="H524" s="372"/>
      <c r="I524" s="372"/>
      <c r="J524" s="372"/>
      <c r="K524" s="372"/>
    </row>
    <row r="525" spans="6:11" x14ac:dyDescent="0.2">
      <c r="F525" s="372" t="s">
        <v>41</v>
      </c>
      <c r="G525" s="372"/>
      <c r="H525" s="372"/>
      <c r="I525" s="372"/>
      <c r="J525" s="372"/>
      <c r="K525" s="372"/>
    </row>
    <row r="526" spans="6:11" x14ac:dyDescent="0.2">
      <c r="F526" s="372" t="s">
        <v>42</v>
      </c>
      <c r="G526" s="372"/>
      <c r="H526" s="372"/>
      <c r="I526" s="372"/>
      <c r="J526" s="372"/>
      <c r="K526" s="372"/>
    </row>
    <row r="527" spans="6:11" x14ac:dyDescent="0.2">
      <c r="F527" s="372" t="s">
        <v>43</v>
      </c>
      <c r="G527" s="372"/>
      <c r="H527" s="372"/>
      <c r="I527" s="372"/>
      <c r="J527" s="372"/>
      <c r="K527" s="372"/>
    </row>
    <row r="528" spans="6:11" x14ac:dyDescent="0.2">
      <c r="F528" s="372" t="s">
        <v>44</v>
      </c>
      <c r="G528" s="372"/>
      <c r="H528" s="372"/>
      <c r="I528" s="372"/>
      <c r="J528" s="372"/>
      <c r="K528" s="372"/>
    </row>
    <row r="529" spans="6:11" x14ac:dyDescent="0.2">
      <c r="F529" s="372" t="s">
        <v>45</v>
      </c>
      <c r="G529" s="372"/>
      <c r="H529" s="372"/>
      <c r="I529" s="372"/>
      <c r="J529" s="372"/>
      <c r="K529" s="372"/>
    </row>
    <row r="530" spans="6:11" x14ac:dyDescent="0.2">
      <c r="F530" s="372" t="s">
        <v>46</v>
      </c>
      <c r="G530" s="372"/>
      <c r="H530" s="372"/>
      <c r="I530" s="372"/>
      <c r="J530" s="372"/>
      <c r="K530" s="372"/>
    </row>
    <row r="531" spans="6:11" x14ac:dyDescent="0.2">
      <c r="F531" s="372" t="s">
        <v>47</v>
      </c>
      <c r="G531" s="372"/>
      <c r="H531" s="372"/>
      <c r="I531" s="372"/>
      <c r="J531" s="372"/>
      <c r="K531" s="372"/>
    </row>
    <row r="532" spans="6:11" x14ac:dyDescent="0.2">
      <c r="F532" s="372" t="s">
        <v>48</v>
      </c>
      <c r="G532" s="372"/>
      <c r="H532" s="372"/>
      <c r="I532" s="372"/>
      <c r="J532" s="372"/>
      <c r="K532" s="372"/>
    </row>
    <row r="533" spans="6:11" x14ac:dyDescent="0.2">
      <c r="F533" s="372" t="s">
        <v>49</v>
      </c>
      <c r="G533" s="372"/>
      <c r="H533" s="372"/>
      <c r="I533" s="372"/>
      <c r="J533" s="372"/>
      <c r="K533" s="372"/>
    </row>
    <row r="534" spans="6:11" x14ac:dyDescent="0.2">
      <c r="F534" s="372" t="s">
        <v>50</v>
      </c>
      <c r="G534" s="372"/>
      <c r="H534" s="372"/>
      <c r="I534" s="372"/>
      <c r="J534" s="372"/>
      <c r="K534" s="372"/>
    </row>
    <row r="535" spans="6:11" x14ac:dyDescent="0.2">
      <c r="F535" s="372" t="s">
        <v>51</v>
      </c>
      <c r="G535" s="372"/>
      <c r="H535" s="372"/>
      <c r="I535" s="372"/>
      <c r="J535" s="372"/>
      <c r="K535" s="372"/>
    </row>
    <row r="536" spans="6:11" x14ac:dyDescent="0.2">
      <c r="F536" s="372" t="s">
        <v>52</v>
      </c>
      <c r="G536" s="372"/>
      <c r="H536" s="372"/>
      <c r="I536" s="372"/>
      <c r="J536" s="372"/>
      <c r="K536" s="372"/>
    </row>
    <row r="537" spans="6:11" x14ac:dyDescent="0.2">
      <c r="F537" s="372" t="s">
        <v>53</v>
      </c>
      <c r="G537" s="372"/>
      <c r="H537" s="372"/>
      <c r="I537" s="372"/>
      <c r="J537" s="372"/>
      <c r="K537" s="372"/>
    </row>
    <row r="538" spans="6:11" x14ac:dyDescent="0.2">
      <c r="F538" s="372" t="s">
        <v>54</v>
      </c>
      <c r="G538" s="372"/>
      <c r="H538" s="372"/>
      <c r="I538" s="372"/>
      <c r="J538" s="372"/>
      <c r="K538" s="372"/>
    </row>
    <row r="539" spans="6:11" x14ac:dyDescent="0.2">
      <c r="F539" s="372" t="s">
        <v>55</v>
      </c>
      <c r="G539" s="372"/>
      <c r="H539" s="372"/>
      <c r="I539" s="372"/>
      <c r="J539" s="372"/>
      <c r="K539" s="372"/>
    </row>
    <row r="540" spans="6:11" x14ac:dyDescent="0.2">
      <c r="F540" s="372" t="s">
        <v>56</v>
      </c>
      <c r="G540" s="372"/>
      <c r="H540" s="372"/>
      <c r="I540" s="372"/>
      <c r="J540" s="372"/>
      <c r="K540" s="372"/>
    </row>
    <row r="541" spans="6:11" x14ac:dyDescent="0.2">
      <c r="F541" s="372" t="s">
        <v>57</v>
      </c>
      <c r="G541" s="372"/>
      <c r="H541" s="372"/>
      <c r="I541" s="372"/>
      <c r="J541" s="372"/>
      <c r="K541" s="372"/>
    </row>
    <row r="542" spans="6:11" x14ac:dyDescent="0.2">
      <c r="F542" s="372" t="s">
        <v>58</v>
      </c>
      <c r="G542" s="372"/>
      <c r="H542" s="372"/>
      <c r="I542" s="372"/>
      <c r="J542" s="372"/>
      <c r="K542" s="372"/>
    </row>
    <row r="543" spans="6:11" x14ac:dyDescent="0.2">
      <c r="F543" s="372" t="s">
        <v>59</v>
      </c>
      <c r="G543" s="372"/>
      <c r="H543" s="372"/>
      <c r="I543" s="372"/>
      <c r="J543" s="372"/>
      <c r="K543" s="372"/>
    </row>
    <row r="544" spans="6:11" x14ac:dyDescent="0.2">
      <c r="F544" s="372" t="s">
        <v>60</v>
      </c>
      <c r="G544" s="372"/>
      <c r="H544" s="372"/>
      <c r="I544" s="372"/>
      <c r="J544" s="372"/>
      <c r="K544" s="372"/>
    </row>
    <row r="545" spans="6:11" x14ac:dyDescent="0.2">
      <c r="F545" s="372" t="s">
        <v>61</v>
      </c>
      <c r="G545" s="372"/>
      <c r="H545" s="372"/>
      <c r="I545" s="372"/>
      <c r="J545" s="372"/>
      <c r="K545" s="372"/>
    </row>
    <row r="546" spans="6:11" x14ac:dyDescent="0.2">
      <c r="F546" s="372" t="s">
        <v>62</v>
      </c>
      <c r="G546" s="372"/>
      <c r="H546" s="372"/>
      <c r="I546" s="372"/>
      <c r="J546" s="372"/>
      <c r="K546" s="372"/>
    </row>
    <row r="547" spans="6:11" x14ac:dyDescent="0.2">
      <c r="F547" s="372" t="s">
        <v>63</v>
      </c>
      <c r="G547" s="372"/>
      <c r="H547" s="372"/>
      <c r="I547" s="372"/>
      <c r="J547" s="372"/>
      <c r="K547" s="372"/>
    </row>
    <row r="548" spans="6:11" x14ac:dyDescent="0.2">
      <c r="F548" s="372" t="s">
        <v>64</v>
      </c>
      <c r="G548" s="372"/>
      <c r="H548" s="372"/>
      <c r="I548" s="372"/>
      <c r="J548" s="372"/>
      <c r="K548" s="372"/>
    </row>
    <row r="549" spans="6:11" x14ac:dyDescent="0.2">
      <c r="F549" s="372" t="s">
        <v>65</v>
      </c>
      <c r="G549" s="372"/>
      <c r="H549" s="372"/>
      <c r="I549" s="372"/>
      <c r="J549" s="372"/>
      <c r="K549" s="372"/>
    </row>
    <row r="550" spans="6:11" x14ac:dyDescent="0.2">
      <c r="F550" s="372" t="s">
        <v>66</v>
      </c>
      <c r="G550" s="372"/>
      <c r="H550" s="372"/>
      <c r="I550" s="372"/>
      <c r="J550" s="372"/>
      <c r="K550" s="372"/>
    </row>
    <row r="551" spans="6:11" x14ac:dyDescent="0.2">
      <c r="F551" s="372" t="s">
        <v>67</v>
      </c>
      <c r="G551" s="372"/>
      <c r="H551" s="372"/>
      <c r="I551" s="372"/>
      <c r="J551" s="372"/>
      <c r="K551" s="372"/>
    </row>
    <row r="552" spans="6:11" x14ac:dyDescent="0.2">
      <c r="F552" s="372" t="s">
        <v>68</v>
      </c>
      <c r="G552" s="372"/>
      <c r="H552" s="372"/>
      <c r="I552" s="372"/>
      <c r="J552" s="372"/>
      <c r="K552" s="372"/>
    </row>
    <row r="553" spans="6:11" x14ac:dyDescent="0.2">
      <c r="F553" s="372" t="s">
        <v>69</v>
      </c>
      <c r="G553" s="372"/>
      <c r="H553" s="372"/>
      <c r="I553" s="372"/>
      <c r="J553" s="372"/>
      <c r="K553" s="372"/>
    </row>
    <row r="554" spans="6:11" x14ac:dyDescent="0.2">
      <c r="F554" s="372" t="s">
        <v>70</v>
      </c>
      <c r="G554" s="372"/>
      <c r="H554" s="372"/>
      <c r="I554" s="372"/>
      <c r="J554" s="372"/>
      <c r="K554" s="372"/>
    </row>
  </sheetData>
  <mergeCells count="41">
    <mergeCell ref="C404:N425"/>
    <mergeCell ref="C428:N453"/>
    <mergeCell ref="C456:N462"/>
    <mergeCell ref="C250:N300"/>
    <mergeCell ref="C303:N338"/>
    <mergeCell ref="C341:N351"/>
    <mergeCell ref="C354:N382"/>
    <mergeCell ref="C172:N189"/>
    <mergeCell ref="C192:N223"/>
    <mergeCell ref="C226:N247"/>
    <mergeCell ref="D106:E106"/>
    <mergeCell ref="C385:N401"/>
    <mergeCell ref="D108:E108"/>
    <mergeCell ref="D110:E110"/>
    <mergeCell ref="D112:E112"/>
    <mergeCell ref="C118:N169"/>
    <mergeCell ref="E87:I87"/>
    <mergeCell ref="E91:I91"/>
    <mergeCell ref="E89:I89"/>
    <mergeCell ref="C13:N44"/>
    <mergeCell ref="E73:I73"/>
    <mergeCell ref="E75:I75"/>
    <mergeCell ref="E77:I77"/>
    <mergeCell ref="E79:I79"/>
    <mergeCell ref="E57:I57"/>
    <mergeCell ref="D104:E104"/>
    <mergeCell ref="C99:K101"/>
    <mergeCell ref="C8:F8"/>
    <mergeCell ref="D49:M50"/>
    <mergeCell ref="E53:I53"/>
    <mergeCell ref="E55:I55"/>
    <mergeCell ref="E81:I81"/>
    <mergeCell ref="E59:I59"/>
    <mergeCell ref="E61:I61"/>
    <mergeCell ref="E63:I63"/>
    <mergeCell ref="E65:I65"/>
    <mergeCell ref="E67:I67"/>
    <mergeCell ref="E69:I69"/>
    <mergeCell ref="E71:I71"/>
    <mergeCell ref="E83:I83"/>
    <mergeCell ref="E85:I85"/>
  </mergeCells>
  <dataValidations count="1">
    <dataValidation type="list" allowBlank="1" showInputMessage="1" showErrorMessage="1" sqref="C8:F8">
      <formula1>$F$476:$F$554</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39997558519241921"/>
    <pageSetUpPr fitToPage="1"/>
  </sheetPr>
  <dimension ref="A1:P201"/>
  <sheetViews>
    <sheetView zoomScale="80" zoomScaleNormal="80" zoomScalePageLayoutView="80" workbookViewId="0">
      <pane xSplit="5" ySplit="10" topLeftCell="F134" activePane="bottomRight" state="frozen"/>
      <selection activeCell="A10" sqref="A10"/>
      <selection pane="topRight" activeCell="A10" sqref="A10"/>
      <selection pane="bottomLeft" activeCell="A10" sqref="A10"/>
      <selection pane="bottomRight" activeCell="K151" sqref="K151"/>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8" width="19.1640625" style="6" bestFit="1" customWidth="1"/>
    <col min="9" max="9" width="22.83203125" style="6" bestFit="1" customWidth="1"/>
    <col min="10" max="10" width="25" style="6" customWidth="1"/>
    <col min="11" max="11" width="26.83203125" style="6" customWidth="1"/>
    <col min="12" max="12" width="21.1640625" style="6" customWidth="1"/>
    <col min="13" max="13" width="3.83203125" style="6" customWidth="1"/>
    <col min="14" max="15" width="10.83203125" style="6"/>
    <col min="16" max="16" width="10.83203125" style="1"/>
    <col min="17" max="16384" width="10.83203125" style="6"/>
  </cols>
  <sheetData>
    <row r="1" spans="1:13" ht="7.35" customHeight="1" x14ac:dyDescent="0.2"/>
    <row r="2" spans="1:13" ht="18" x14ac:dyDescent="0.25">
      <c r="A2" s="5">
        <v>80</v>
      </c>
      <c r="B2" s="2" t="s">
        <v>188</v>
      </c>
      <c r="C2" s="49"/>
      <c r="F2" s="14"/>
    </row>
    <row r="3" spans="1:13" ht="16.350000000000001" customHeight="1" x14ac:dyDescent="0.25">
      <c r="B3" s="43" t="str">
        <f>'Revenue - NHC'!B3</f>
        <v>Ballarat (C)</v>
      </c>
      <c r="C3" s="49"/>
      <c r="F3" s="6"/>
      <c r="G3" s="6"/>
      <c r="K3" s="8"/>
    </row>
    <row r="4" spans="1:13" ht="13.5" thickBot="1" x14ac:dyDescent="0.25">
      <c r="B4" s="554"/>
      <c r="C4" s="554"/>
      <c r="D4" s="554"/>
      <c r="E4" s="554"/>
    </row>
    <row r="5" spans="1:13" ht="10.5" customHeight="1" x14ac:dyDescent="0.2">
      <c r="C5" s="9"/>
      <c r="D5" s="10"/>
      <c r="E5" s="10"/>
      <c r="F5" s="11"/>
      <c r="G5" s="129"/>
      <c r="H5" s="10"/>
      <c r="I5" s="10"/>
      <c r="J5" s="10"/>
      <c r="K5" s="10"/>
      <c r="L5" s="10"/>
      <c r="M5" s="47"/>
    </row>
    <row r="6" spans="1:13" ht="13.5" customHeight="1" x14ac:dyDescent="0.2">
      <c r="C6" s="13"/>
      <c r="D6" s="45"/>
      <c r="E6" s="46"/>
      <c r="H6" s="560" t="s">
        <v>72</v>
      </c>
      <c r="I6" s="561"/>
      <c r="J6" s="561"/>
      <c r="K6" s="561"/>
      <c r="L6" s="562"/>
      <c r="M6" s="31"/>
    </row>
    <row r="7" spans="1:13" ht="6.75" customHeight="1" x14ac:dyDescent="0.2">
      <c r="C7" s="13"/>
      <c r="D7" s="14"/>
      <c r="E7" s="29"/>
      <c r="F7" s="26"/>
      <c r="G7" s="26"/>
      <c r="H7" s="25"/>
      <c r="I7" s="30"/>
      <c r="J7" s="30"/>
      <c r="K7" s="30"/>
      <c r="L7" s="30"/>
      <c r="M7" s="31"/>
    </row>
    <row r="8" spans="1:13" ht="25.5" x14ac:dyDescent="0.2">
      <c r="C8" s="13"/>
      <c r="D8" s="14"/>
      <c r="E8" s="65" t="s">
        <v>100</v>
      </c>
      <c r="F8" s="101" t="s">
        <v>124</v>
      </c>
      <c r="G8" s="26"/>
      <c r="H8" s="62" t="s">
        <v>80</v>
      </c>
      <c r="I8" s="62" t="s">
        <v>81</v>
      </c>
      <c r="J8" s="62" t="s">
        <v>82</v>
      </c>
      <c r="K8" s="65" t="s">
        <v>83</v>
      </c>
      <c r="L8" s="63" t="s">
        <v>84</v>
      </c>
      <c r="M8" s="31"/>
    </row>
    <row r="9" spans="1:13" x14ac:dyDescent="0.2">
      <c r="C9" s="13"/>
      <c r="D9" s="14"/>
      <c r="E9" s="56"/>
      <c r="F9" s="161"/>
      <c r="G9" s="26"/>
      <c r="H9" s="161" t="s">
        <v>180</v>
      </c>
      <c r="I9" s="161" t="s">
        <v>180</v>
      </c>
      <c r="J9" s="161" t="s">
        <v>180</v>
      </c>
      <c r="K9" s="161" t="s">
        <v>180</v>
      </c>
      <c r="L9" s="161" t="s">
        <v>180</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NHC'!D12</f>
        <v>1</v>
      </c>
      <c r="E11" s="70" t="str">
        <f>IF(OR('Services - NHC'!E10="",'Services - NHC'!E10="[Enter service]"),"",'Services - NHC'!E10)</f>
        <v>Ballarat Aquatic &amp; Lifestyle Centre</v>
      </c>
      <c r="F11" s="71" t="str">
        <f>IF(OR('Services - NHC'!F10="",'Services - NHC'!F10="[Select]"),"",'Services - NHC'!F10)</f>
        <v>External</v>
      </c>
      <c r="G11" s="26"/>
      <c r="H11" s="72">
        <v>4204854</v>
      </c>
      <c r="I11" s="72">
        <f>2123723+6264</f>
        <v>2129987</v>
      </c>
      <c r="J11" s="72"/>
      <c r="K11" s="72">
        <v>117603</v>
      </c>
      <c r="L11" s="73">
        <f t="shared" ref="L11:L114" si="0">SUM(H11:K11)</f>
        <v>6452444</v>
      </c>
      <c r="M11" s="31"/>
    </row>
    <row r="12" spans="1:13" ht="12" customHeight="1" x14ac:dyDescent="0.2">
      <c r="C12" s="13"/>
      <c r="D12" s="19">
        <f>'Revenue - NHC'!D13</f>
        <v>2</v>
      </c>
      <c r="E12" s="70" t="str">
        <f>IF(OR('Services - NHC'!E11="",'Services - NHC'!E11="[Enter service]"),"",'Services - NHC'!E11)</f>
        <v>Financial Services</v>
      </c>
      <c r="F12" s="71" t="str">
        <f>IF(OR('Services - NHC'!F11="",'Services - NHC'!F11="[Select]"),"",'Services - NHC'!F11)</f>
        <v>Internal</v>
      </c>
      <c r="G12" s="26"/>
      <c r="H12" s="76">
        <v>792211</v>
      </c>
      <c r="I12" s="76">
        <v>236592</v>
      </c>
      <c r="J12" s="76"/>
      <c r="K12" s="76"/>
      <c r="L12" s="77">
        <f t="shared" si="0"/>
        <v>1028803</v>
      </c>
      <c r="M12" s="31"/>
    </row>
    <row r="13" spans="1:13" ht="12" customHeight="1" x14ac:dyDescent="0.2">
      <c r="C13" s="13"/>
      <c r="D13" s="19">
        <f>'Revenue - NHC'!D14</f>
        <v>3</v>
      </c>
      <c r="E13" s="70" t="str">
        <f>IF(OR('Services - NHC'!E12="",'Services - NHC'!E12="[Enter service]"),"",'Services - NHC'!E12)</f>
        <v>Occupational Health &amp; Safety</v>
      </c>
      <c r="F13" s="71" t="str">
        <f>IF(OR('Services - NHC'!F12="",'Services - NHC'!F12="[Select]"),"",'Services - NHC'!F12)</f>
        <v>Internal</v>
      </c>
      <c r="G13" s="26"/>
      <c r="H13" s="76">
        <v>427337</v>
      </c>
      <c r="I13" s="76">
        <v>296900</v>
      </c>
      <c r="J13" s="76"/>
      <c r="K13" s="76"/>
      <c r="L13" s="77">
        <f t="shared" si="0"/>
        <v>724237</v>
      </c>
      <c r="M13" s="31"/>
    </row>
    <row r="14" spans="1:13" ht="12" customHeight="1" x14ac:dyDescent="0.2">
      <c r="C14" s="13"/>
      <c r="D14" s="19">
        <f>'Revenue - NHC'!D15</f>
        <v>4</v>
      </c>
      <c r="E14" s="70" t="str">
        <f>IF(OR('Services - NHC'!E13="",'Services - NHC'!E13="[Enter service]"),"",'Services - NHC'!E13)</f>
        <v>People &amp; Culture</v>
      </c>
      <c r="F14" s="71" t="str">
        <f>IF(OR('Services - NHC'!F13="",'Services - NHC'!F13="[Select]"),"",'Services - NHC'!F13)</f>
        <v>Internal</v>
      </c>
      <c r="G14" s="26"/>
      <c r="H14" s="76">
        <v>928248</v>
      </c>
      <c r="I14" s="76">
        <v>347400</v>
      </c>
      <c r="J14" s="76"/>
      <c r="K14" s="76"/>
      <c r="L14" s="77">
        <f t="shared" si="0"/>
        <v>1275648</v>
      </c>
      <c r="M14" s="31"/>
    </row>
    <row r="15" spans="1:13" ht="12" customHeight="1" x14ac:dyDescent="0.2">
      <c r="C15" s="13"/>
      <c r="D15" s="19">
        <f>'Revenue - NHC'!D16</f>
        <v>5</v>
      </c>
      <c r="E15" s="70" t="str">
        <f>IF(OR('Services - NHC'!E14="",'Services - NHC'!E14="[Enter service]"),"",'Services - NHC'!E14)</f>
        <v>Risk Management</v>
      </c>
      <c r="F15" s="71" t="str">
        <f>IF(OR('Services - NHC'!F14="",'Services - NHC'!F14="[Select]"),"",'Services - NHC'!F14)</f>
        <v>Internal</v>
      </c>
      <c r="G15" s="26"/>
      <c r="H15" s="76">
        <v>138601</v>
      </c>
      <c r="I15" s="76">
        <v>1518421</v>
      </c>
      <c r="J15" s="76"/>
      <c r="K15" s="76"/>
      <c r="L15" s="77">
        <f t="shared" si="0"/>
        <v>1657022</v>
      </c>
      <c r="M15" s="31"/>
    </row>
    <row r="16" spans="1:13" ht="12" customHeight="1" x14ac:dyDescent="0.2">
      <c r="C16" s="13"/>
      <c r="D16" s="19">
        <f>'Revenue - NHC'!D17</f>
        <v>6</v>
      </c>
      <c r="E16" s="70" t="str">
        <f>IF(OR('Services - NHC'!E15="",'Services - NHC'!E15="[Enter service]"),"",'Services - NHC'!E15)</f>
        <v>Finance</v>
      </c>
      <c r="F16" s="71" t="str">
        <f>IF(OR('Services - NHC'!F15="",'Services - NHC'!F15="[Select]"),"",'Services - NHC'!F15)</f>
        <v>Internal</v>
      </c>
      <c r="G16" s="26"/>
      <c r="H16" s="76">
        <v>364182</v>
      </c>
      <c r="I16" s="76">
        <v>18500</v>
      </c>
      <c r="J16" s="76"/>
      <c r="K16" s="76"/>
      <c r="L16" s="77">
        <f t="shared" si="0"/>
        <v>382682</v>
      </c>
      <c r="M16" s="31"/>
    </row>
    <row r="17" spans="3:13" ht="12" customHeight="1" x14ac:dyDescent="0.2">
      <c r="C17" s="13"/>
      <c r="D17" s="19">
        <f>'Revenue - NHC'!D18</f>
        <v>7</v>
      </c>
      <c r="E17" s="70" t="str">
        <f>IF(OR('Services - NHC'!E16="",'Services - NHC'!E16="[Enter service]"),"",'Services - NHC'!E16)</f>
        <v>Financial Operations</v>
      </c>
      <c r="F17" s="71" t="str">
        <f>IF(OR('Services - NHC'!F16="",'Services - NHC'!F16="[Select]"),"",'Services - NHC'!F16)</f>
        <v>Mixed</v>
      </c>
      <c r="G17" s="26"/>
      <c r="H17" s="76">
        <v>609142</v>
      </c>
      <c r="I17" s="76">
        <v>754442</v>
      </c>
      <c r="J17" s="76"/>
      <c r="K17" s="76"/>
      <c r="L17" s="77">
        <f t="shared" si="0"/>
        <v>1363584</v>
      </c>
      <c r="M17" s="31"/>
    </row>
    <row r="18" spans="3:13" ht="12" customHeight="1" x14ac:dyDescent="0.2">
      <c r="C18" s="13"/>
      <c r="D18" s="19">
        <f>'Revenue - NHC'!D19</f>
        <v>8</v>
      </c>
      <c r="E18" s="70" t="str">
        <f>IF(OR('Services - NHC'!E17="",'Services - NHC'!E17="[Enter service]"),"",'Services - NHC'!E17)</f>
        <v>Fleet Management</v>
      </c>
      <c r="F18" s="71" t="str">
        <f>IF(OR('Services - NHC'!F17="",'Services - NHC'!F17="[Select]"),"",'Services - NHC'!F17)</f>
        <v>Internal</v>
      </c>
      <c r="G18" s="26"/>
      <c r="H18" s="76">
        <v>242735</v>
      </c>
      <c r="I18" s="76">
        <f>100393+37354</f>
        <v>137747</v>
      </c>
      <c r="J18" s="76"/>
      <c r="K18" s="76"/>
      <c r="L18" s="77">
        <f t="shared" si="0"/>
        <v>380482</v>
      </c>
      <c r="M18" s="31"/>
    </row>
    <row r="19" spans="3:13" ht="12" customHeight="1" x14ac:dyDescent="0.2">
      <c r="C19" s="13"/>
      <c r="D19" s="19">
        <f>'Revenue - NHC'!D20</f>
        <v>9</v>
      </c>
      <c r="E19" s="70" t="str">
        <f>IF(OR('Services - NHC'!E18="",'Services - NHC'!E18="[Enter service]"),"",'Services - NHC'!E18)</f>
        <v>Information Services</v>
      </c>
      <c r="F19" s="71" t="str">
        <f>IF(OR('Services - NHC'!F18="",'Services - NHC'!F18="[Select]"),"",'Services - NHC'!F18)</f>
        <v>Internal</v>
      </c>
      <c r="G19" s="26"/>
      <c r="H19" s="76">
        <v>1622394</v>
      </c>
      <c r="I19" s="76">
        <v>2658097</v>
      </c>
      <c r="J19" s="76"/>
      <c r="K19" s="76"/>
      <c r="L19" s="77">
        <f t="shared" si="0"/>
        <v>4280491</v>
      </c>
      <c r="M19" s="31"/>
    </row>
    <row r="20" spans="3:13" ht="12" customHeight="1" x14ac:dyDescent="0.2">
      <c r="C20" s="13"/>
      <c r="D20" s="19">
        <f>'Revenue - NHC'!D21</f>
        <v>10</v>
      </c>
      <c r="E20" s="70" t="str">
        <f>IF(OR('Services - NHC'!E19="",'Services - NHC'!E19="[Enter service]"),"",'Services - NHC'!E19)</f>
        <v>Whole of Organisation</v>
      </c>
      <c r="F20" s="71" t="str">
        <f>IF(OR('Services - NHC'!F19="",'Services - NHC'!F19="[Select]"),"",'Services - NHC'!F19)</f>
        <v>Mixed</v>
      </c>
      <c r="G20" s="26"/>
      <c r="H20" s="76"/>
      <c r="I20" s="76">
        <f>2895004-2457450+500000</f>
        <v>937554</v>
      </c>
      <c r="J20" s="76">
        <v>32648815</v>
      </c>
      <c r="K20" s="76">
        <f>2343000+384375+480000</f>
        <v>3207375</v>
      </c>
      <c r="L20" s="77">
        <f t="shared" si="0"/>
        <v>36793744</v>
      </c>
      <c r="M20" s="31"/>
    </row>
    <row r="21" spans="3:13" ht="12" customHeight="1" x14ac:dyDescent="0.2">
      <c r="C21" s="13"/>
      <c r="D21" s="19">
        <f>'Revenue - NHC'!D22</f>
        <v>11</v>
      </c>
      <c r="E21" s="70" t="str">
        <f>IF(OR('Services - NHC'!E20="",'Services - NHC'!E20="[Enter service]"),"",'Services - NHC'!E20)</f>
        <v>Mayor &amp; Councillor Support</v>
      </c>
      <c r="F21" s="71" t="str">
        <f>IF(OR('Services - NHC'!F20="",'Services - NHC'!F20="[Select]"),"",'Services - NHC'!F20)</f>
        <v>Mixed</v>
      </c>
      <c r="G21" s="26"/>
      <c r="H21" s="76">
        <v>174132</v>
      </c>
      <c r="I21" s="76">
        <f>1120950+15000</f>
        <v>1135950</v>
      </c>
      <c r="J21" s="76"/>
      <c r="K21" s="76"/>
      <c r="L21" s="77">
        <f t="shared" si="0"/>
        <v>1310082</v>
      </c>
      <c r="M21" s="31"/>
    </row>
    <row r="22" spans="3:13" ht="12" customHeight="1" x14ac:dyDescent="0.2">
      <c r="C22" s="13"/>
      <c r="D22" s="19">
        <f>'Revenue - NHC'!D23</f>
        <v>12</v>
      </c>
      <c r="E22" s="70" t="str">
        <f>IF(OR('Services - NHC'!E21="",'Services - NHC'!E21="[Enter service]"),"",'Services - NHC'!E21)</f>
        <v>Policy &amp; Project Strategist</v>
      </c>
      <c r="F22" s="71" t="str">
        <f>IF(OR('Services - NHC'!F21="",'Services - NHC'!F21="[Select]"),"",'Services - NHC'!F21)</f>
        <v>Mixed</v>
      </c>
      <c r="G22" s="26"/>
      <c r="H22" s="76">
        <v>865164</v>
      </c>
      <c r="I22" s="76">
        <v>480800</v>
      </c>
      <c r="J22" s="76"/>
      <c r="K22" s="76"/>
      <c r="L22" s="77">
        <f t="shared" si="0"/>
        <v>1345964</v>
      </c>
      <c r="M22" s="31"/>
    </row>
    <row r="23" spans="3:13" ht="12" customHeight="1" x14ac:dyDescent="0.2">
      <c r="C23" s="13"/>
      <c r="D23" s="19">
        <f>'Revenue - NHC'!D24</f>
        <v>13</v>
      </c>
      <c r="E23" s="70" t="str">
        <f>IF(OR('Services - NHC'!E22="",'Services - NHC'!E22="[Enter service]"),"",'Services - NHC'!E22)</f>
        <v>CEO</v>
      </c>
      <c r="F23" s="71" t="str">
        <f>IF(OR('Services - NHC'!F22="",'Services - NHC'!F22="[Select]"),"",'Services - NHC'!F22)</f>
        <v>Mixed</v>
      </c>
      <c r="G23" s="26"/>
      <c r="H23" s="76">
        <v>555611</v>
      </c>
      <c r="I23" s="76">
        <v>281700</v>
      </c>
      <c r="J23" s="76"/>
      <c r="K23" s="76"/>
      <c r="L23" s="77">
        <f t="shared" si="0"/>
        <v>837311</v>
      </c>
      <c r="M23" s="31"/>
    </row>
    <row r="24" spans="3:13" ht="12" customHeight="1" x14ac:dyDescent="0.2">
      <c r="C24" s="13"/>
      <c r="D24" s="19">
        <f>'Revenue - NHC'!D25</f>
        <v>14</v>
      </c>
      <c r="E24" s="70" t="str">
        <f>IF(OR('Services - NHC'!E23="",'Services - NHC'!E23="[Enter service]"),"",'Services - NHC'!E23)</f>
        <v>Governance &amp; Administration</v>
      </c>
      <c r="F24" s="71" t="str">
        <f>IF(OR('Services - NHC'!F23="",'Services - NHC'!F23="[Select]"),"",'Services - NHC'!F23)</f>
        <v>Mixed</v>
      </c>
      <c r="G24" s="26"/>
      <c r="H24" s="76">
        <v>977912</v>
      </c>
      <c r="I24" s="76">
        <v>613000</v>
      </c>
      <c r="J24" s="76"/>
      <c r="K24" s="76"/>
      <c r="L24" s="77">
        <f t="shared" si="0"/>
        <v>1590912</v>
      </c>
      <c r="M24" s="31"/>
    </row>
    <row r="25" spans="3:13" ht="12" customHeight="1" x14ac:dyDescent="0.2">
      <c r="C25" s="13"/>
      <c r="D25" s="19">
        <f>'Revenue - NHC'!D26</f>
        <v>15</v>
      </c>
      <c r="E25" s="70" t="str">
        <f>IF(OR('Services - NHC'!E24="",'Services - NHC'!E24="[Enter service]"),"",'Services - NHC'!E24)</f>
        <v>Major Projects</v>
      </c>
      <c r="F25" s="71" t="str">
        <f>IF(OR('Services - NHC'!F24="",'Services - NHC'!F24="[Select]"),"",'Services - NHC'!F24)</f>
        <v>Mixed</v>
      </c>
      <c r="G25" s="26"/>
      <c r="H25" s="76">
        <f>2559205+8453-450000</f>
        <v>2117658</v>
      </c>
      <c r="I25" s="76">
        <v>1985402</v>
      </c>
      <c r="J25" s="76"/>
      <c r="K25" s="76"/>
      <c r="L25" s="77">
        <f t="shared" si="0"/>
        <v>4103060</v>
      </c>
      <c r="M25" s="31"/>
    </row>
    <row r="26" spans="3:13" ht="12" customHeight="1" x14ac:dyDescent="0.2">
      <c r="C26" s="13"/>
      <c r="D26" s="19">
        <f>'Revenue - NHC'!D27</f>
        <v>16</v>
      </c>
      <c r="E26" s="70" t="str">
        <f>IF(OR('Services - NHC'!E25="",'Services - NHC'!E25="[Enter service]"),"",'Services - NHC'!E25)</f>
        <v>Building</v>
      </c>
      <c r="F26" s="71" t="str">
        <f>IF(OR('Services - NHC'!F25="",'Services - NHC'!F25="[Select]"),"",'Services - NHC'!F25)</f>
        <v>External</v>
      </c>
      <c r="G26" s="26"/>
      <c r="H26" s="76">
        <v>388306</v>
      </c>
      <c r="I26" s="76">
        <f>28000+72455</f>
        <v>100455</v>
      </c>
      <c r="J26" s="76"/>
      <c r="K26" s="76"/>
      <c r="L26" s="77">
        <f t="shared" si="0"/>
        <v>488761</v>
      </c>
      <c r="M26" s="31"/>
    </row>
    <row r="27" spans="3:13" ht="12" customHeight="1" x14ac:dyDescent="0.2">
      <c r="C27" s="13"/>
      <c r="D27" s="19">
        <f>'Revenue - NHC'!D28</f>
        <v>17</v>
      </c>
      <c r="E27" s="70" t="str">
        <f>IF(OR('Services - NHC'!E26="",'Services - NHC'!E26="[Enter service]"),"",'Services - NHC'!E26)</f>
        <v>City Services</v>
      </c>
      <c r="F27" s="71" t="str">
        <f>IF(OR('Services - NHC'!F26="",'Services - NHC'!F26="[Select]"),"",'Services - NHC'!F26)</f>
        <v>External</v>
      </c>
      <c r="G27" s="26"/>
      <c r="H27" s="76">
        <f>11554344+399243</f>
        <v>11953587</v>
      </c>
      <c r="I27" s="76">
        <f>21486860+1197730</f>
        <v>22684590</v>
      </c>
      <c r="J27" s="76"/>
      <c r="K27" s="76">
        <v>780000</v>
      </c>
      <c r="L27" s="77">
        <f t="shared" si="0"/>
        <v>35418177</v>
      </c>
      <c r="M27" s="31"/>
    </row>
    <row r="28" spans="3:13" ht="12" customHeight="1" x14ac:dyDescent="0.2">
      <c r="C28" s="13"/>
      <c r="D28" s="19">
        <f>'Revenue - NHC'!D29</f>
        <v>18</v>
      </c>
      <c r="E28" s="70" t="str">
        <f>IF(OR('Services - NHC'!E27="",'Services - NHC'!E27="[Enter service]"),"",'Services - NHC'!E27)</f>
        <v>Property Management</v>
      </c>
      <c r="F28" s="71" t="str">
        <f>IF(OR('Services - NHC'!F27="",'Services - NHC'!F27="[Select]"),"",'Services - NHC'!F27)</f>
        <v>Mixed</v>
      </c>
      <c r="G28" s="26"/>
      <c r="H28" s="76">
        <v>233521</v>
      </c>
      <c r="I28" s="76">
        <v>1207000</v>
      </c>
      <c r="J28" s="76"/>
      <c r="K28" s="76"/>
      <c r="L28" s="77">
        <f t="shared" si="0"/>
        <v>1440521</v>
      </c>
      <c r="M28" s="31"/>
    </row>
    <row r="29" spans="3:13" ht="12" customHeight="1" x14ac:dyDescent="0.2">
      <c r="C29" s="13"/>
      <c r="D29" s="19">
        <f>'Revenue - NHC'!D30</f>
        <v>19</v>
      </c>
      <c r="E29" s="70" t="str">
        <f>IF(OR('Services - NHC'!E28="",'Services - NHC'!E28="[Enter service]"),"",'Services - NHC'!E28)</f>
        <v>Community Amenity</v>
      </c>
      <c r="F29" s="71" t="str">
        <f>IF(OR('Services - NHC'!F28="",'Services - NHC'!F28="[Select]"),"",'Services - NHC'!F28)</f>
        <v>External</v>
      </c>
      <c r="G29" s="26"/>
      <c r="H29" s="76">
        <v>2678849</v>
      </c>
      <c r="I29" s="76">
        <f>1115778+90000</f>
        <v>1205778</v>
      </c>
      <c r="J29" s="76"/>
      <c r="K29" s="76">
        <v>514997</v>
      </c>
      <c r="L29" s="77">
        <f t="shared" si="0"/>
        <v>4399624</v>
      </c>
      <c r="M29" s="31"/>
    </row>
    <row r="30" spans="3:13" ht="12" customHeight="1" x14ac:dyDescent="0.2">
      <c r="C30" s="13"/>
      <c r="D30" s="19">
        <f>'Revenue - NHC'!D31</f>
        <v>20</v>
      </c>
      <c r="E30" s="70" t="str">
        <f>IF(OR('Services - NHC'!E29="",'Services - NHC'!E29="[Enter service]"),"",'Services - NHC'!E29)</f>
        <v>Environmental Services</v>
      </c>
      <c r="F30" s="71" t="str">
        <f>IF(OR('Services - NHC'!F29="",'Services - NHC'!F29="[Select]"),"",'Services - NHC'!F29)</f>
        <v>External</v>
      </c>
      <c r="G30" s="26"/>
      <c r="H30" s="76">
        <v>1026778</v>
      </c>
      <c r="I30" s="76">
        <f>65612+34006</f>
        <v>99618</v>
      </c>
      <c r="J30" s="76"/>
      <c r="K30" s="76"/>
      <c r="L30" s="77">
        <f t="shared" si="0"/>
        <v>1126396</v>
      </c>
      <c r="M30" s="31"/>
    </row>
    <row r="31" spans="3:13" ht="12" customHeight="1" x14ac:dyDescent="0.2">
      <c r="C31" s="13"/>
      <c r="D31" s="19">
        <f>'Revenue - NHC'!D32</f>
        <v>21</v>
      </c>
      <c r="E31" s="70" t="str">
        <f>IF(OR('Services - NHC'!E30="",'Services - NHC'!E30="[Enter service]"),"",'Services - NHC'!E30)</f>
        <v>Facilities</v>
      </c>
      <c r="F31" s="71" t="str">
        <f>IF(OR('Services - NHC'!F30="",'Services - NHC'!F30="[Select]"),"",'Services - NHC'!F30)</f>
        <v>External</v>
      </c>
      <c r="G31" s="26"/>
      <c r="H31" s="76">
        <f>1306356</f>
        <v>1306356</v>
      </c>
      <c r="I31" s="76">
        <f>2756464+154613-63656</f>
        <v>2847421</v>
      </c>
      <c r="J31" s="76"/>
      <c r="K31" s="76"/>
      <c r="L31" s="77">
        <f t="shared" si="0"/>
        <v>4153777</v>
      </c>
      <c r="M31" s="31"/>
    </row>
    <row r="32" spans="3:13" ht="12" customHeight="1" x14ac:dyDescent="0.2">
      <c r="C32" s="13"/>
      <c r="D32" s="19">
        <f>'Revenue - NHC'!D33</f>
        <v>22</v>
      </c>
      <c r="E32" s="70" t="str">
        <f>IF(OR('Services - NHC'!E31="",'Services - NHC'!E31="[Enter service]"),"",'Services - NHC'!E31)</f>
        <v>Growth &amp; Development</v>
      </c>
      <c r="F32" s="71" t="str">
        <f>IF(OR('Services - NHC'!F31="",'Services - NHC'!F31="[Select]"),"",'Services - NHC'!F31)</f>
        <v>Mixed</v>
      </c>
      <c r="G32" s="26"/>
      <c r="H32" s="76">
        <v>305889</v>
      </c>
      <c r="I32" s="76">
        <v>78000</v>
      </c>
      <c r="J32" s="76"/>
      <c r="K32" s="76"/>
      <c r="L32" s="77">
        <f t="shared" si="0"/>
        <v>383889</v>
      </c>
      <c r="M32" s="31"/>
    </row>
    <row r="33" spans="3:13" ht="12" customHeight="1" x14ac:dyDescent="0.2">
      <c r="C33" s="13"/>
      <c r="D33" s="19">
        <f>'Revenue - NHC'!D34</f>
        <v>23</v>
      </c>
      <c r="E33" s="70" t="str">
        <f>IF(OR('Services - NHC'!E32="",'Services - NHC'!E32="[Enter service]"),"",'Services - NHC'!E32)</f>
        <v>Infrastructure Design &amp; Delivery</v>
      </c>
      <c r="F33" s="71" t="str">
        <f>IF(OR('Services - NHC'!F32="",'Services - NHC'!F32="[Select]"),"",'Services - NHC'!F32)</f>
        <v>External</v>
      </c>
      <c r="G33" s="26"/>
      <c r="H33" s="76">
        <f>3723607-1149775</f>
        <v>2573832</v>
      </c>
      <c r="I33" s="76">
        <f>4439051-3449325</f>
        <v>989726</v>
      </c>
      <c r="J33" s="76"/>
      <c r="K33" s="76"/>
      <c r="L33" s="77">
        <f t="shared" si="0"/>
        <v>3563558</v>
      </c>
      <c r="M33" s="31"/>
    </row>
    <row r="34" spans="3:13" ht="12" customHeight="1" x14ac:dyDescent="0.2">
      <c r="C34" s="13"/>
      <c r="D34" s="19">
        <f>'Revenue - NHC'!D35</f>
        <v>24</v>
      </c>
      <c r="E34" s="70" t="str">
        <f>IF(OR('Services - NHC'!E33="",'Services - NHC'!E33="[Enter service]"),"",'Services - NHC'!E33)</f>
        <v>Ballarat Regional Tourism</v>
      </c>
      <c r="F34" s="71" t="str">
        <f>IF(OR('Services - NHC'!F33="",'Services - NHC'!F33="[Select]"),"",'Services - NHC'!F33)</f>
        <v>External</v>
      </c>
      <c r="G34" s="26"/>
      <c r="H34" s="76"/>
      <c r="I34" s="76">
        <v>3727154</v>
      </c>
      <c r="J34" s="76"/>
      <c r="K34" s="76"/>
      <c r="L34" s="77">
        <f t="shared" si="0"/>
        <v>3727154</v>
      </c>
      <c r="M34" s="31"/>
    </row>
    <row r="35" spans="3:13" ht="12" customHeight="1" x14ac:dyDescent="0.2">
      <c r="C35" s="13"/>
      <c r="D35" s="19">
        <f>'Revenue - NHC'!D36</f>
        <v>25</v>
      </c>
      <c r="E35" s="70" t="str">
        <f>IF(OR('Services - NHC'!E34="",'Services - NHC'!E34="[Enter service]"),"",'Services - NHC'!E34)</f>
        <v>Economic Development</v>
      </c>
      <c r="F35" s="71" t="str">
        <f>IF(OR('Services - NHC'!F34="",'Services - NHC'!F34="[Select]"),"",'Services - NHC'!F34)</f>
        <v>External</v>
      </c>
      <c r="G35" s="26"/>
      <c r="H35" s="76">
        <v>451867</v>
      </c>
      <c r="I35" s="76">
        <v>1289000</v>
      </c>
      <c r="J35" s="76"/>
      <c r="K35" s="76"/>
      <c r="L35" s="77">
        <f t="shared" si="0"/>
        <v>1740867</v>
      </c>
      <c r="M35" s="31"/>
    </row>
    <row r="36" spans="3:13" ht="12" customHeight="1" x14ac:dyDescent="0.2">
      <c r="C36" s="13"/>
      <c r="D36" s="19">
        <f>'Revenue - NHC'!D37</f>
        <v>26</v>
      </c>
      <c r="E36" s="70" t="str">
        <f>IF(OR('Services - NHC'!E35="",'Services - NHC'!E35="[Enter service]"),"",'Services - NHC'!E35)</f>
        <v>Her Majesty's Theatre</v>
      </c>
      <c r="F36" s="71" t="str">
        <f>IF(OR('Services - NHC'!F35="",'Services - NHC'!F35="[Select]"),"",'Services - NHC'!F35)</f>
        <v>External</v>
      </c>
      <c r="G36" s="26"/>
      <c r="H36" s="76">
        <v>913352</v>
      </c>
      <c r="I36" s="76">
        <v>744295</v>
      </c>
      <c r="J36" s="76"/>
      <c r="K36" s="76"/>
      <c r="L36" s="77">
        <f t="shared" si="0"/>
        <v>1657647</v>
      </c>
      <c r="M36" s="31"/>
    </row>
    <row r="37" spans="3:13" ht="12" customHeight="1" x14ac:dyDescent="0.2">
      <c r="C37" s="13"/>
      <c r="D37" s="19">
        <f>'Revenue - NHC'!D38</f>
        <v>27</v>
      </c>
      <c r="E37" s="70" t="str">
        <f>IF(OR('Services - NHC'!E36="",'Services - NHC'!E36="[Enter service]"),"",'Services - NHC'!E36)</f>
        <v>M.A.D.E.</v>
      </c>
      <c r="F37" s="71" t="str">
        <f>IF(OR('Services - NHC'!F36="",'Services - NHC'!F36="[Select]"),"",'Services - NHC'!F36)</f>
        <v>External</v>
      </c>
      <c r="G37" s="26"/>
      <c r="H37" s="76"/>
      <c r="I37" s="76">
        <v>1055752</v>
      </c>
      <c r="J37" s="76"/>
      <c r="K37" s="76"/>
      <c r="L37" s="77">
        <f t="shared" si="0"/>
        <v>1055752</v>
      </c>
      <c r="M37" s="31"/>
    </row>
    <row r="38" spans="3:13" ht="12" customHeight="1" x14ac:dyDescent="0.2">
      <c r="C38" s="13"/>
      <c r="D38" s="19">
        <f>'Revenue - NHC'!D39</f>
        <v>28</v>
      </c>
      <c r="E38" s="70" t="str">
        <f>IF(OR('Services - NHC'!E37="",'Services - NHC'!E37="[Enter service]"),"",'Services - NHC'!E37)</f>
        <v>Statutory Planning</v>
      </c>
      <c r="F38" s="71" t="str">
        <f>IF(OR('Services - NHC'!F37="",'Services - NHC'!F37="[Select]"),"",'Services - NHC'!F37)</f>
        <v>External</v>
      </c>
      <c r="G38" s="26"/>
      <c r="H38" s="76">
        <v>1763276</v>
      </c>
      <c r="I38" s="76">
        <v>101148</v>
      </c>
      <c r="J38" s="76"/>
      <c r="K38" s="76"/>
      <c r="L38" s="77">
        <f t="shared" si="0"/>
        <v>1864424</v>
      </c>
      <c r="M38" s="31"/>
    </row>
    <row r="39" spans="3:13" ht="12" customHeight="1" x14ac:dyDescent="0.2">
      <c r="C39" s="13"/>
      <c r="D39" s="19">
        <f>'Revenue - NHC'!D40</f>
        <v>29</v>
      </c>
      <c r="E39" s="70" t="str">
        <f>IF(OR('Services - NHC'!E38="",'Services - NHC'!E38="[Enter service]"),"",'Services - NHC'!E38)</f>
        <v>Art Gallery Ballarat</v>
      </c>
      <c r="F39" s="71" t="str">
        <f>IF(OR('Services - NHC'!F38="",'Services - NHC'!F38="[Select]"),"",'Services - NHC'!F38)</f>
        <v>External</v>
      </c>
      <c r="G39" s="26"/>
      <c r="H39" s="76">
        <v>1193697</v>
      </c>
      <c r="I39" s="76">
        <v>1384356</v>
      </c>
      <c r="J39" s="76"/>
      <c r="K39" s="76"/>
      <c r="L39" s="77">
        <f t="shared" si="0"/>
        <v>2578053</v>
      </c>
      <c r="M39" s="31"/>
    </row>
    <row r="40" spans="3:13" ht="12" customHeight="1" x14ac:dyDescent="0.2">
      <c r="C40" s="13"/>
      <c r="D40" s="19">
        <f>'Revenue - NHC'!D41</f>
        <v>30</v>
      </c>
      <c r="E40" s="70" t="str">
        <f>IF(OR('Services - NHC'!E39="",'Services - NHC'!E39="[Enter service]"),"",'Services - NHC'!E39)</f>
        <v>Arts &amp; Culture</v>
      </c>
      <c r="F40" s="71" t="str">
        <f>IF(OR('Services - NHC'!F39="",'Services - NHC'!F39="[Select]"),"",'Services - NHC'!F39)</f>
        <v>External</v>
      </c>
      <c r="G40" s="26"/>
      <c r="H40" s="76">
        <v>398578</v>
      </c>
      <c r="I40" s="76">
        <v>299500</v>
      </c>
      <c r="J40" s="76"/>
      <c r="K40" s="76"/>
      <c r="L40" s="77">
        <f t="shared" si="0"/>
        <v>698078</v>
      </c>
      <c r="M40" s="31"/>
    </row>
    <row r="41" spans="3:13" ht="12" customHeight="1" x14ac:dyDescent="0.2">
      <c r="C41" s="13"/>
      <c r="D41" s="19">
        <f>'Revenue - NHC'!D42</f>
        <v>31</v>
      </c>
      <c r="E41" s="70" t="str">
        <f>IF(OR('Services - NHC'!E40="",'Services - NHC'!E40="[Enter service]"),"",'Services - NHC'!E40)</f>
        <v>City Strategy</v>
      </c>
      <c r="F41" s="71" t="str">
        <f>IF(OR('Services - NHC'!F40="",'Services - NHC'!F40="[Select]"),"",'Services - NHC'!F40)</f>
        <v>Mixed</v>
      </c>
      <c r="G41" s="26"/>
      <c r="H41" s="76">
        <v>2164234</v>
      </c>
      <c r="I41" s="76">
        <v>1493323</v>
      </c>
      <c r="J41" s="76"/>
      <c r="K41" s="76"/>
      <c r="L41" s="77">
        <f t="shared" si="0"/>
        <v>3657557</v>
      </c>
      <c r="M41" s="31"/>
    </row>
    <row r="42" spans="3:13" ht="12" customHeight="1" x14ac:dyDescent="0.2">
      <c r="C42" s="13"/>
      <c r="D42" s="19">
        <f>'Revenue - NHC'!D43</f>
        <v>32</v>
      </c>
      <c r="E42" s="70" t="str">
        <f>IF(OR('Services - NHC'!E41="",'Services - NHC'!E41="[Enter service]"),"",'Services - NHC'!E41)</f>
        <v>Community Events</v>
      </c>
      <c r="F42" s="71" t="str">
        <f>IF(OR('Services - NHC'!F41="",'Services - NHC'!F41="[Select]"),"",'Services - NHC'!F41)</f>
        <v>Mixed</v>
      </c>
      <c r="G42" s="26"/>
      <c r="H42" s="76">
        <v>440358</v>
      </c>
      <c r="I42" s="76">
        <v>1294694</v>
      </c>
      <c r="J42" s="76"/>
      <c r="K42" s="76"/>
      <c r="L42" s="77">
        <f t="shared" si="0"/>
        <v>1735052</v>
      </c>
      <c r="M42" s="31"/>
    </row>
    <row r="43" spans="3:13" ht="12" customHeight="1" x14ac:dyDescent="0.2">
      <c r="C43" s="13"/>
      <c r="D43" s="19">
        <f>'Revenue - NHC'!D44</f>
        <v>33</v>
      </c>
      <c r="E43" s="70" t="str">
        <f>IF(OR('Services - NHC'!E42="",'Services - NHC'!E42="[Enter service]"),"",'Services - NHC'!E42)</f>
        <v>Family and Children Services</v>
      </c>
      <c r="F43" s="71" t="str">
        <f>IF(OR('Services - NHC'!F42="",'Services - NHC'!F42="[Select]"),"",'Services - NHC'!F42)</f>
        <v>External</v>
      </c>
      <c r="G43" s="26"/>
      <c r="H43" s="76">
        <f>5860336+1131759-1097259</f>
        <v>5894836</v>
      </c>
      <c r="I43" s="76">
        <v>3137081</v>
      </c>
      <c r="J43" s="76"/>
      <c r="K43" s="76"/>
      <c r="L43" s="77">
        <f t="shared" si="0"/>
        <v>9031917</v>
      </c>
      <c r="M43" s="31"/>
    </row>
    <row r="44" spans="3:13" ht="12" customHeight="1" x14ac:dyDescent="0.2">
      <c r="C44" s="13"/>
      <c r="D44" s="19">
        <f>'Revenue - NHC'!D45</f>
        <v>34</v>
      </c>
      <c r="E44" s="70" t="str">
        <f>IF(OR('Services - NHC'!E43="",'Services - NHC'!E43="[Enter service]"),"",'Services - NHC'!E43)</f>
        <v>Peoples &amp; Communities</v>
      </c>
      <c r="F44" s="71" t="str">
        <f>IF(OR('Services - NHC'!F43="",'Services - NHC'!F43="[Select]"),"",'Services - NHC'!F43)</f>
        <v>Mixed</v>
      </c>
      <c r="G44" s="26"/>
      <c r="H44" s="76">
        <v>333159</v>
      </c>
      <c r="I44" s="76">
        <v>176016</v>
      </c>
      <c r="J44" s="76"/>
      <c r="K44" s="76"/>
      <c r="L44" s="77">
        <f t="shared" si="0"/>
        <v>509175</v>
      </c>
      <c r="M44" s="31"/>
    </row>
    <row r="45" spans="3:13" ht="12" customHeight="1" x14ac:dyDescent="0.2">
      <c r="C45" s="13"/>
      <c r="D45" s="19">
        <f>'Revenue - NHC'!D46</f>
        <v>35</v>
      </c>
      <c r="E45" s="70" t="str">
        <f>IF(OR('Services - NHC'!E44="",'Services - NHC'!E44="[Enter service]"),"",'Services - NHC'!E44)</f>
        <v>Community Care &amp; Access</v>
      </c>
      <c r="F45" s="71" t="str">
        <f>IF(OR('Services - NHC'!F44="",'Services - NHC'!F44="[Select]"),"",'Services - NHC'!F44)</f>
        <v>External</v>
      </c>
      <c r="G45" s="26"/>
      <c r="H45" s="76">
        <f>5398135+1197700-1178100</f>
        <v>5417735</v>
      </c>
      <c r="I45" s="76">
        <v>1373355</v>
      </c>
      <c r="J45" s="76"/>
      <c r="K45" s="76"/>
      <c r="L45" s="77">
        <f t="shared" si="0"/>
        <v>6791090</v>
      </c>
      <c r="M45" s="31"/>
    </row>
    <row r="46" spans="3:13" ht="12" customHeight="1" x14ac:dyDescent="0.2">
      <c r="C46" s="13"/>
      <c r="D46" s="19">
        <f>'Revenue - NHC'!D47</f>
        <v>36</v>
      </c>
      <c r="E46" s="70" t="str">
        <f>IF(OR('Services - NHC'!E45="",'Services - NHC'!E45="[Enter service]"),"",'Services - NHC'!E45)</f>
        <v>Community Development</v>
      </c>
      <c r="F46" s="71" t="str">
        <f>IF(OR('Services - NHC'!F45="",'Services - NHC'!F45="[Select]"),"",'Services - NHC'!F45)</f>
        <v>External</v>
      </c>
      <c r="G46" s="26"/>
      <c r="H46" s="76">
        <v>837873</v>
      </c>
      <c r="I46" s="76">
        <f>5000+1060949</f>
        <v>1065949</v>
      </c>
      <c r="J46" s="76"/>
      <c r="K46" s="76"/>
      <c r="L46" s="77">
        <f t="shared" si="0"/>
        <v>1903822</v>
      </c>
      <c r="M46" s="31"/>
    </row>
    <row r="47" spans="3:13" ht="12" customHeight="1" x14ac:dyDescent="0.2">
      <c r="C47" s="13"/>
      <c r="D47" s="19">
        <f>'Revenue - NHC'!D48</f>
        <v>37</v>
      </c>
      <c r="E47" s="70" t="str">
        <f>IF(OR('Services - NHC'!E46="",'Services - NHC'!E46="[Enter service]"),"",'Services - NHC'!E46)</f>
        <v>Learning &amp; Diversity</v>
      </c>
      <c r="F47" s="71" t="str">
        <f>IF(OR('Services - NHC'!F46="",'Services - NHC'!F46="[Select]"),"",'Services - NHC'!F46)</f>
        <v>External</v>
      </c>
      <c r="G47" s="26"/>
      <c r="H47" s="76">
        <v>3293598</v>
      </c>
      <c r="I47" s="76">
        <f>24500+1773921</f>
        <v>1798421</v>
      </c>
      <c r="J47" s="76"/>
      <c r="K47" s="76">
        <v>1001</v>
      </c>
      <c r="L47" s="77">
        <f t="shared" si="0"/>
        <v>5093020</v>
      </c>
      <c r="M47" s="31"/>
    </row>
    <row r="48" spans="3:13" ht="12" customHeight="1" x14ac:dyDescent="0.2">
      <c r="C48" s="13"/>
      <c r="D48" s="19">
        <f>'Revenue - NHC'!D49</f>
        <v>38</v>
      </c>
      <c r="E48" s="70" t="str">
        <f>IF(OR('Services - NHC'!E47="",'Services - NHC'!E47="[Enter service]"),"",'Services - NHC'!E47)</f>
        <v>Municipal Emergency Management</v>
      </c>
      <c r="F48" s="71" t="str">
        <f>IF(OR('Services - NHC'!F47="",'Services - NHC'!F47="[Select]"),"",'Services - NHC'!F47)</f>
        <v>External</v>
      </c>
      <c r="G48" s="26"/>
      <c r="H48" s="76">
        <v>305598</v>
      </c>
      <c r="I48" s="76">
        <f>8000+164922</f>
        <v>172922</v>
      </c>
      <c r="J48" s="76"/>
      <c r="K48" s="76"/>
      <c r="L48" s="77">
        <f t="shared" si="0"/>
        <v>478520</v>
      </c>
      <c r="M48" s="31"/>
    </row>
    <row r="49" spans="3:13" ht="12" customHeight="1" x14ac:dyDescent="0.2">
      <c r="C49" s="13"/>
      <c r="D49" s="19">
        <f>'Revenue - NHC'!D50</f>
        <v>39</v>
      </c>
      <c r="E49" s="70" t="str">
        <f>IF(OR('Services - NHC'!E48="",'Services - NHC'!E48="[Enter service]"),"",'Services - NHC'!E48)</f>
        <v>Recreation</v>
      </c>
      <c r="F49" s="71" t="str">
        <f>IF(OR('Services - NHC'!F48="",'Services - NHC'!F48="[Select]"),"",'Services - NHC'!F48)</f>
        <v>External</v>
      </c>
      <c r="G49" s="26"/>
      <c r="H49" s="76">
        <v>689482</v>
      </c>
      <c r="I49" s="76">
        <v>713498</v>
      </c>
      <c r="J49" s="76"/>
      <c r="K49" s="76"/>
      <c r="L49" s="77">
        <f t="shared" si="0"/>
        <v>1402980</v>
      </c>
      <c r="M49" s="31"/>
    </row>
    <row r="50" spans="3:13" ht="12" customHeight="1" x14ac:dyDescent="0.2">
      <c r="C50" s="13"/>
      <c r="D50" s="19">
        <f>'Revenue - NHC'!D51</f>
        <v>40</v>
      </c>
      <c r="E50" s="70" t="str">
        <f>IF(OR('Services - NHC'!E49="",'Services - NHC'!E49="[Enter service]"),"",'Services - NHC'!E49)</f>
        <v/>
      </c>
      <c r="F50" s="71" t="str">
        <f>IF(OR('Services - NHC'!F49="",'Services - NHC'!F49="[Select]"),"",'Services - NHC'!F49)</f>
        <v/>
      </c>
      <c r="G50" s="26"/>
      <c r="H50" s="76"/>
      <c r="I50" s="76"/>
      <c r="J50" s="76"/>
      <c r="K50" s="76"/>
      <c r="L50" s="77">
        <f t="shared" si="0"/>
        <v>0</v>
      </c>
      <c r="M50" s="31"/>
    </row>
    <row r="51" spans="3:13" ht="12" customHeight="1" x14ac:dyDescent="0.2">
      <c r="C51" s="13"/>
      <c r="D51" s="19">
        <f>'Revenue - NHC'!D52</f>
        <v>41</v>
      </c>
      <c r="E51" s="70" t="str">
        <f>IF(OR('Services - NHC'!E50="",'Services - NHC'!E50="[Enter service]"),"",'Services - NHC'!E50)</f>
        <v/>
      </c>
      <c r="F51" s="71" t="str">
        <f>IF(OR('Services - NHC'!F50="",'Services - NHC'!F50="[Select]"),"",'Services - NHC'!F50)</f>
        <v/>
      </c>
      <c r="G51" s="26"/>
      <c r="H51" s="76"/>
      <c r="I51" s="76"/>
      <c r="J51" s="76"/>
      <c r="K51" s="76"/>
      <c r="L51" s="77">
        <f t="shared" si="0"/>
        <v>0</v>
      </c>
      <c r="M51" s="31"/>
    </row>
    <row r="52" spans="3:13" ht="12" customHeight="1" x14ac:dyDescent="0.2">
      <c r="C52" s="13"/>
      <c r="D52" s="19">
        <f>'Revenue - NHC'!D53</f>
        <v>42</v>
      </c>
      <c r="E52" s="70" t="str">
        <f>IF(OR('Services - NHC'!E51="",'Services - NHC'!E51="[Enter service]"),"",'Services - NHC'!E51)</f>
        <v/>
      </c>
      <c r="F52" s="71" t="str">
        <f>IF(OR('Services - NHC'!F51="",'Services - NHC'!F51="[Select]"),"",'Services - NHC'!F51)</f>
        <v/>
      </c>
      <c r="G52" s="26"/>
      <c r="H52" s="76"/>
      <c r="I52" s="76"/>
      <c r="J52" s="76"/>
      <c r="K52" s="76"/>
      <c r="L52" s="77">
        <f t="shared" si="0"/>
        <v>0</v>
      </c>
      <c r="M52" s="31"/>
    </row>
    <row r="53" spans="3:13" ht="12" customHeight="1" x14ac:dyDescent="0.2">
      <c r="C53" s="13"/>
      <c r="D53" s="19">
        <f>'Revenue - NHC'!D54</f>
        <v>43</v>
      </c>
      <c r="E53" s="70" t="str">
        <f>IF(OR('Services - NHC'!E52="",'Services - NHC'!E52="[Enter service]"),"",'Services - NHC'!E52)</f>
        <v/>
      </c>
      <c r="F53" s="71" t="str">
        <f>IF(OR('Services - NHC'!F52="",'Services - NHC'!F52="[Select]"),"",'Services - NHC'!F52)</f>
        <v/>
      </c>
      <c r="G53" s="26"/>
      <c r="H53" s="76"/>
      <c r="I53" s="76"/>
      <c r="J53" s="76"/>
      <c r="K53" s="76"/>
      <c r="L53" s="77">
        <f t="shared" si="0"/>
        <v>0</v>
      </c>
      <c r="M53" s="31"/>
    </row>
    <row r="54" spans="3:13" ht="12" customHeight="1" x14ac:dyDescent="0.2">
      <c r="C54" s="13"/>
      <c r="D54" s="19">
        <f>'Revenue - NHC'!D55</f>
        <v>44</v>
      </c>
      <c r="E54" s="70" t="str">
        <f>IF(OR('Services - NHC'!E53="",'Services - NHC'!E53="[Enter service]"),"",'Services - NHC'!E53)</f>
        <v/>
      </c>
      <c r="F54" s="71" t="str">
        <f>IF(OR('Services - NHC'!F53="",'Services - NHC'!F53="[Select]"),"",'Services - NHC'!F53)</f>
        <v/>
      </c>
      <c r="G54" s="26"/>
      <c r="H54" s="76"/>
      <c r="I54" s="76"/>
      <c r="J54" s="76"/>
      <c r="K54" s="76"/>
      <c r="L54" s="77">
        <f t="shared" si="0"/>
        <v>0</v>
      </c>
      <c r="M54" s="31"/>
    </row>
    <row r="55" spans="3:13" ht="12" customHeight="1" x14ac:dyDescent="0.2">
      <c r="C55" s="13"/>
      <c r="D55" s="19">
        <f>'Revenue - NHC'!D56</f>
        <v>45</v>
      </c>
      <c r="E55" s="70" t="str">
        <f>IF(OR('Services - NHC'!E54="",'Services - NHC'!E54="[Enter service]"),"",'Services - NHC'!E54)</f>
        <v/>
      </c>
      <c r="F55" s="71" t="str">
        <f>IF(OR('Services - NHC'!F54="",'Services - NHC'!F54="[Select]"),"",'Services - NHC'!F54)</f>
        <v/>
      </c>
      <c r="G55" s="26"/>
      <c r="H55" s="76"/>
      <c r="I55" s="76"/>
      <c r="J55" s="76"/>
      <c r="K55" s="76"/>
      <c r="L55" s="77">
        <f t="shared" si="0"/>
        <v>0</v>
      </c>
      <c r="M55" s="31"/>
    </row>
    <row r="56" spans="3:13" ht="12" customHeight="1" x14ac:dyDescent="0.2">
      <c r="C56" s="13"/>
      <c r="D56" s="19">
        <f>'Revenue - NHC'!D57</f>
        <v>46</v>
      </c>
      <c r="E56" s="70" t="str">
        <f>IF(OR('Services - NHC'!E55="",'Services - NHC'!E55="[Enter service]"),"",'Services - NHC'!E55)</f>
        <v/>
      </c>
      <c r="F56" s="71" t="str">
        <f>IF(OR('Services - NHC'!F55="",'Services - NHC'!F55="[Select]"),"",'Services - NHC'!F55)</f>
        <v/>
      </c>
      <c r="G56" s="26"/>
      <c r="H56" s="76"/>
      <c r="I56" s="76"/>
      <c r="J56" s="76"/>
      <c r="K56" s="76"/>
      <c r="L56" s="77">
        <f t="shared" si="0"/>
        <v>0</v>
      </c>
      <c r="M56" s="31"/>
    </row>
    <row r="57" spans="3:13" ht="12" customHeight="1" x14ac:dyDescent="0.2">
      <c r="C57" s="13"/>
      <c r="D57" s="19">
        <f>'Revenue - NHC'!D58</f>
        <v>47</v>
      </c>
      <c r="E57" s="70" t="str">
        <f>IF(OR('Services - NHC'!E56="",'Services - NHC'!E56="[Enter service]"),"",'Services - NHC'!E56)</f>
        <v/>
      </c>
      <c r="F57" s="71" t="str">
        <f>IF(OR('Services - NHC'!F56="",'Services - NHC'!F56="[Select]"),"",'Services - NHC'!F56)</f>
        <v/>
      </c>
      <c r="G57" s="26"/>
      <c r="H57" s="76"/>
      <c r="I57" s="76"/>
      <c r="J57" s="76"/>
      <c r="K57" s="76"/>
      <c r="L57" s="77">
        <f t="shared" si="0"/>
        <v>0</v>
      </c>
      <c r="M57" s="31"/>
    </row>
    <row r="58" spans="3:13" ht="12" customHeight="1" x14ac:dyDescent="0.2">
      <c r="C58" s="13"/>
      <c r="D58" s="19">
        <f>'Revenue - NHC'!D59</f>
        <v>48</v>
      </c>
      <c r="E58" s="70" t="str">
        <f>IF(OR('Services - NHC'!E57="",'Services - NHC'!E57="[Enter service]"),"",'Services - NHC'!E57)</f>
        <v/>
      </c>
      <c r="F58" s="71" t="str">
        <f>IF(OR('Services - NHC'!F57="",'Services - NHC'!F57="[Select]"),"",'Services - NHC'!F57)</f>
        <v/>
      </c>
      <c r="G58" s="26"/>
      <c r="H58" s="76"/>
      <c r="I58" s="76"/>
      <c r="J58" s="76"/>
      <c r="K58" s="76"/>
      <c r="L58" s="77">
        <f t="shared" si="0"/>
        <v>0</v>
      </c>
      <c r="M58" s="31"/>
    </row>
    <row r="59" spans="3:13" ht="12" customHeight="1" x14ac:dyDescent="0.2">
      <c r="C59" s="13"/>
      <c r="D59" s="19">
        <f>'Revenue - NHC'!D60</f>
        <v>49</v>
      </c>
      <c r="E59" s="70" t="str">
        <f>IF(OR('Services - NHC'!E58="",'Services - NHC'!E58="[Enter service]"),"",'Services - NHC'!E58)</f>
        <v/>
      </c>
      <c r="F59" s="71" t="str">
        <f>IF(OR('Services - NHC'!F58="",'Services - NHC'!F58="[Select]"),"",'Services - NHC'!F58)</f>
        <v/>
      </c>
      <c r="G59" s="26"/>
      <c r="H59" s="76"/>
      <c r="I59" s="76"/>
      <c r="J59" s="76"/>
      <c r="K59" s="76"/>
      <c r="L59" s="77">
        <f t="shared" si="0"/>
        <v>0</v>
      </c>
      <c r="M59" s="31"/>
    </row>
    <row r="60" spans="3:13" ht="12" customHeight="1" x14ac:dyDescent="0.2">
      <c r="C60" s="13"/>
      <c r="D60" s="19">
        <f>'Revenue - NHC'!D61</f>
        <v>50</v>
      </c>
      <c r="E60" s="70" t="str">
        <f>IF(OR('Services - NHC'!E59="",'Services - NHC'!E59="[Enter service]"),"",'Services - NHC'!E59)</f>
        <v/>
      </c>
      <c r="F60" s="71" t="str">
        <f>IF(OR('Services - NHC'!F59="",'Services - NHC'!F59="[Select]"),"",'Services - NHC'!F59)</f>
        <v/>
      </c>
      <c r="G60" s="26"/>
      <c r="H60" s="76"/>
      <c r="I60" s="76"/>
      <c r="J60" s="76"/>
      <c r="K60" s="76"/>
      <c r="L60" s="77">
        <f t="shared" si="0"/>
        <v>0</v>
      </c>
      <c r="M60" s="31"/>
    </row>
    <row r="61" spans="3:13" ht="12" customHeight="1" x14ac:dyDescent="0.2">
      <c r="C61" s="13"/>
      <c r="D61" s="19">
        <f>'Revenue - NHC'!D62</f>
        <v>51</v>
      </c>
      <c r="E61" s="70" t="str">
        <f>IF(OR('Services - NHC'!E60="",'Services - NHC'!E60="[Enter service]"),"",'Services - NHC'!E60)</f>
        <v/>
      </c>
      <c r="F61" s="71" t="str">
        <f>IF(OR('Services - NHC'!F60="",'Services - NHC'!F60="[Select]"),"",'Services - NHC'!F60)</f>
        <v/>
      </c>
      <c r="G61" s="26"/>
      <c r="H61" s="76"/>
      <c r="I61" s="76"/>
      <c r="J61" s="76"/>
      <c r="K61" s="76"/>
      <c r="L61" s="77">
        <f t="shared" si="0"/>
        <v>0</v>
      </c>
      <c r="M61" s="31"/>
    </row>
    <row r="62" spans="3:13" ht="12" customHeight="1" x14ac:dyDescent="0.2">
      <c r="C62" s="13"/>
      <c r="D62" s="19">
        <f>'Revenue - NHC'!D63</f>
        <v>52</v>
      </c>
      <c r="E62" s="70" t="str">
        <f>IF(OR('Services - NHC'!E61="",'Services - NHC'!E61="[Enter service]"),"",'Services - NHC'!E61)</f>
        <v/>
      </c>
      <c r="F62" s="71" t="str">
        <f>IF(OR('Services - NHC'!F61="",'Services - NHC'!F61="[Select]"),"",'Services - NHC'!F61)</f>
        <v/>
      </c>
      <c r="G62" s="26"/>
      <c r="H62" s="76"/>
      <c r="I62" s="76"/>
      <c r="J62" s="76"/>
      <c r="K62" s="76"/>
      <c r="L62" s="77">
        <f t="shared" si="0"/>
        <v>0</v>
      </c>
      <c r="M62" s="31"/>
    </row>
    <row r="63" spans="3:13" ht="12" customHeight="1" x14ac:dyDescent="0.2">
      <c r="C63" s="13"/>
      <c r="D63" s="19">
        <f>'Revenue - NHC'!D64</f>
        <v>53</v>
      </c>
      <c r="E63" s="70" t="str">
        <f>IF(OR('Services - NHC'!E62="",'Services - NHC'!E62="[Enter service]"),"",'Services - NHC'!E62)</f>
        <v/>
      </c>
      <c r="F63" s="71" t="str">
        <f>IF(OR('Services - NHC'!F62="",'Services - NHC'!F62="[Select]"),"",'Services - NHC'!F62)</f>
        <v/>
      </c>
      <c r="G63" s="26"/>
      <c r="H63" s="76"/>
      <c r="I63" s="76"/>
      <c r="J63" s="76"/>
      <c r="K63" s="76"/>
      <c r="L63" s="77">
        <f t="shared" si="0"/>
        <v>0</v>
      </c>
      <c r="M63" s="31"/>
    </row>
    <row r="64" spans="3:13" ht="12" customHeight="1" x14ac:dyDescent="0.2">
      <c r="C64" s="13"/>
      <c r="D64" s="19">
        <f>'Revenue - NHC'!D65</f>
        <v>54</v>
      </c>
      <c r="E64" s="70" t="str">
        <f>IF(OR('Services - NHC'!E63="",'Services - NHC'!E63="[Enter service]"),"",'Services - NHC'!E63)</f>
        <v/>
      </c>
      <c r="F64" s="71" t="str">
        <f>IF(OR('Services - NHC'!F63="",'Services - NHC'!F63="[Select]"),"",'Services - NHC'!F63)</f>
        <v/>
      </c>
      <c r="G64" s="26"/>
      <c r="H64" s="76"/>
      <c r="I64" s="76"/>
      <c r="J64" s="76"/>
      <c r="K64" s="76"/>
      <c r="L64" s="77">
        <f t="shared" si="0"/>
        <v>0</v>
      </c>
      <c r="M64" s="31"/>
    </row>
    <row r="65" spans="3:13" ht="12" customHeight="1" x14ac:dyDescent="0.2">
      <c r="C65" s="13"/>
      <c r="D65" s="19">
        <f>'Revenue - NHC'!D66</f>
        <v>55</v>
      </c>
      <c r="E65" s="70" t="str">
        <f>IF(OR('Services - NHC'!E64="",'Services - NHC'!E64="[Enter service]"),"",'Services - NHC'!E64)</f>
        <v/>
      </c>
      <c r="F65" s="71" t="str">
        <f>IF(OR('Services - NHC'!F64="",'Services - NHC'!F64="[Select]"),"",'Services - NHC'!F64)</f>
        <v/>
      </c>
      <c r="G65" s="26"/>
      <c r="H65" s="76"/>
      <c r="I65" s="76"/>
      <c r="J65" s="76"/>
      <c r="K65" s="76"/>
      <c r="L65" s="77">
        <f t="shared" si="0"/>
        <v>0</v>
      </c>
      <c r="M65" s="31"/>
    </row>
    <row r="66" spans="3:13" ht="12" customHeight="1" x14ac:dyDescent="0.2">
      <c r="C66" s="13"/>
      <c r="D66" s="19">
        <f>'Revenue - NHC'!D67</f>
        <v>56</v>
      </c>
      <c r="E66" s="70" t="str">
        <f>IF(OR('Services - NHC'!E65="",'Services - NHC'!E65="[Enter service]"),"",'Services - NHC'!E65)</f>
        <v/>
      </c>
      <c r="F66" s="71" t="str">
        <f>IF(OR('Services - NHC'!F65="",'Services - NHC'!F65="[Select]"),"",'Services - NHC'!F65)</f>
        <v/>
      </c>
      <c r="G66" s="26"/>
      <c r="H66" s="76"/>
      <c r="I66" s="76"/>
      <c r="J66" s="76"/>
      <c r="K66" s="76"/>
      <c r="L66" s="77">
        <f t="shared" si="0"/>
        <v>0</v>
      </c>
      <c r="M66" s="31"/>
    </row>
    <row r="67" spans="3:13" ht="12" customHeight="1" x14ac:dyDescent="0.2">
      <c r="C67" s="13"/>
      <c r="D67" s="19">
        <f>'Revenue - NHC'!D68</f>
        <v>57</v>
      </c>
      <c r="E67" s="70" t="str">
        <f>IF(OR('Services - NHC'!E66="",'Services - NHC'!E66="[Enter service]"),"",'Services - NHC'!E66)</f>
        <v/>
      </c>
      <c r="F67" s="71" t="str">
        <f>IF(OR('Services - NHC'!F66="",'Services - NHC'!F66="[Select]"),"",'Services - NHC'!F66)</f>
        <v/>
      </c>
      <c r="G67" s="26"/>
      <c r="H67" s="76"/>
      <c r="I67" s="76"/>
      <c r="J67" s="76"/>
      <c r="K67" s="76"/>
      <c r="L67" s="77">
        <f t="shared" si="0"/>
        <v>0</v>
      </c>
      <c r="M67" s="31"/>
    </row>
    <row r="68" spans="3:13" ht="12" customHeight="1" x14ac:dyDescent="0.2">
      <c r="C68" s="13"/>
      <c r="D68" s="19">
        <f>'Revenue - NHC'!D69</f>
        <v>58</v>
      </c>
      <c r="E68" s="70" t="str">
        <f>IF(OR('Services - NHC'!E67="",'Services - NHC'!E67="[Enter service]"),"",'Services - NHC'!E67)</f>
        <v/>
      </c>
      <c r="F68" s="71" t="str">
        <f>IF(OR('Services - NHC'!F67="",'Services - NHC'!F67="[Select]"),"",'Services - NHC'!F67)</f>
        <v/>
      </c>
      <c r="G68" s="26"/>
      <c r="H68" s="76"/>
      <c r="I68" s="76"/>
      <c r="J68" s="76"/>
      <c r="K68" s="76"/>
      <c r="L68" s="77">
        <f t="shared" si="0"/>
        <v>0</v>
      </c>
      <c r="M68" s="31"/>
    </row>
    <row r="69" spans="3:13" ht="12" customHeight="1" x14ac:dyDescent="0.2">
      <c r="C69" s="13"/>
      <c r="D69" s="19">
        <f>'Revenue - NHC'!D70</f>
        <v>59</v>
      </c>
      <c r="E69" s="70" t="str">
        <f>IF(OR('Services - NHC'!E68="",'Services - NHC'!E68="[Enter service]"),"",'Services - NHC'!E68)</f>
        <v/>
      </c>
      <c r="F69" s="71" t="str">
        <f>IF(OR('Services - NHC'!F68="",'Services - NHC'!F68="[Select]"),"",'Services - NHC'!F68)</f>
        <v/>
      </c>
      <c r="G69" s="26"/>
      <c r="H69" s="76"/>
      <c r="I69" s="76"/>
      <c r="J69" s="76"/>
      <c r="K69" s="76"/>
      <c r="L69" s="77">
        <f t="shared" si="0"/>
        <v>0</v>
      </c>
      <c r="M69" s="31"/>
    </row>
    <row r="70" spans="3:13" ht="12" customHeight="1" x14ac:dyDescent="0.2">
      <c r="C70" s="13"/>
      <c r="D70" s="19">
        <f>'Revenue - NHC'!D71</f>
        <v>60</v>
      </c>
      <c r="E70" s="70" t="str">
        <f>IF(OR('Services - NHC'!E69="",'Services - NHC'!E69="[Enter service]"),"",'Services - NHC'!E69)</f>
        <v/>
      </c>
      <c r="F70" s="71" t="str">
        <f>IF(OR('Services - NHC'!F69="",'Services - NHC'!F69="[Select]"),"",'Services - NHC'!F69)</f>
        <v/>
      </c>
      <c r="G70" s="26"/>
      <c r="H70" s="76"/>
      <c r="I70" s="76"/>
      <c r="J70" s="76"/>
      <c r="K70" s="76"/>
      <c r="L70" s="77">
        <f t="shared" si="0"/>
        <v>0</v>
      </c>
      <c r="M70" s="31"/>
    </row>
    <row r="71" spans="3:13" ht="12" customHeight="1" x14ac:dyDescent="0.2">
      <c r="C71" s="13"/>
      <c r="D71" s="19">
        <f>'Revenue - NHC'!D72</f>
        <v>61</v>
      </c>
      <c r="E71" s="70" t="str">
        <f>IF(OR('Services - NHC'!E70="",'Services - NHC'!E70="[Enter service]"),"",'Services - NHC'!E70)</f>
        <v/>
      </c>
      <c r="F71" s="71" t="str">
        <f>IF(OR('Services - NHC'!F70="",'Services - NHC'!F70="[Select]"),"",'Services - NHC'!F70)</f>
        <v/>
      </c>
      <c r="G71" s="26"/>
      <c r="H71" s="76"/>
      <c r="I71" s="76"/>
      <c r="J71" s="76"/>
      <c r="K71" s="76"/>
      <c r="L71" s="77">
        <f t="shared" si="0"/>
        <v>0</v>
      </c>
      <c r="M71" s="31"/>
    </row>
    <row r="72" spans="3:13" ht="12" customHeight="1" x14ac:dyDescent="0.2">
      <c r="C72" s="13"/>
      <c r="D72" s="19">
        <f>'Revenue - NHC'!D73</f>
        <v>62</v>
      </c>
      <c r="E72" s="70" t="str">
        <f>IF(OR('Services - NHC'!E71="",'Services - NHC'!E71="[Enter service]"),"",'Services - NHC'!E71)</f>
        <v/>
      </c>
      <c r="F72" s="71" t="str">
        <f>IF(OR('Services - NHC'!F71="",'Services - NHC'!F71="[Select]"),"",'Services - NHC'!F71)</f>
        <v/>
      </c>
      <c r="G72" s="26"/>
      <c r="H72" s="76"/>
      <c r="I72" s="76"/>
      <c r="J72" s="76"/>
      <c r="K72" s="76"/>
      <c r="L72" s="77">
        <f t="shared" si="0"/>
        <v>0</v>
      </c>
      <c r="M72" s="31"/>
    </row>
    <row r="73" spans="3:13" ht="12" customHeight="1" x14ac:dyDescent="0.2">
      <c r="C73" s="13"/>
      <c r="D73" s="19">
        <f>'Revenue - NHC'!D74</f>
        <v>63</v>
      </c>
      <c r="E73" s="70" t="str">
        <f>IF(OR('Services - NHC'!E72="",'Services - NHC'!E72="[Enter service]"),"",'Services - NHC'!E72)</f>
        <v/>
      </c>
      <c r="F73" s="71" t="str">
        <f>IF(OR('Services - NHC'!F72="",'Services - NHC'!F72="[Select]"),"",'Services - NHC'!F72)</f>
        <v/>
      </c>
      <c r="G73" s="26"/>
      <c r="H73" s="76"/>
      <c r="I73" s="76"/>
      <c r="J73" s="76"/>
      <c r="K73" s="76"/>
      <c r="L73" s="77">
        <f t="shared" si="0"/>
        <v>0</v>
      </c>
      <c r="M73" s="31"/>
    </row>
    <row r="74" spans="3:13" ht="12" customHeight="1" x14ac:dyDescent="0.2">
      <c r="C74" s="13"/>
      <c r="D74" s="19">
        <f>'Revenue - NHC'!D75</f>
        <v>64</v>
      </c>
      <c r="E74" s="70" t="str">
        <f>IF(OR('Services - NHC'!E73="",'Services - NHC'!E73="[Enter service]"),"",'Services - NHC'!E73)</f>
        <v/>
      </c>
      <c r="F74" s="71" t="str">
        <f>IF(OR('Services - NHC'!F73="",'Services - NHC'!F73="[Select]"),"",'Services - NHC'!F73)</f>
        <v/>
      </c>
      <c r="G74" s="26"/>
      <c r="H74" s="76"/>
      <c r="I74" s="76"/>
      <c r="J74" s="76"/>
      <c r="K74" s="76"/>
      <c r="L74" s="77">
        <f t="shared" si="0"/>
        <v>0</v>
      </c>
      <c r="M74" s="31"/>
    </row>
    <row r="75" spans="3:13" ht="12" customHeight="1" x14ac:dyDescent="0.2">
      <c r="C75" s="13"/>
      <c r="D75" s="19">
        <f>'Revenue - NHC'!D76</f>
        <v>65</v>
      </c>
      <c r="E75" s="70" t="str">
        <f>IF(OR('Services - NHC'!E74="",'Services - NHC'!E74="[Enter service]"),"",'Services - NHC'!E74)</f>
        <v/>
      </c>
      <c r="F75" s="71" t="str">
        <f>IF(OR('Services - NHC'!F74="",'Services - NHC'!F74="[Select]"),"",'Services - NHC'!F74)</f>
        <v/>
      </c>
      <c r="G75" s="26"/>
      <c r="H75" s="76"/>
      <c r="I75" s="76"/>
      <c r="J75" s="76"/>
      <c r="K75" s="76"/>
      <c r="L75" s="77">
        <f t="shared" si="0"/>
        <v>0</v>
      </c>
      <c r="M75" s="31"/>
    </row>
    <row r="76" spans="3:13" ht="12" customHeight="1" x14ac:dyDescent="0.2">
      <c r="C76" s="13"/>
      <c r="D76" s="19">
        <f>'Revenue - NHC'!D77</f>
        <v>66</v>
      </c>
      <c r="E76" s="70" t="str">
        <f>IF(OR('Services - NHC'!E75="",'Services - NHC'!E75="[Enter service]"),"",'Services - NHC'!E75)</f>
        <v/>
      </c>
      <c r="F76" s="71" t="str">
        <f>IF(OR('Services - NHC'!F75="",'Services - NHC'!F75="[Select]"),"",'Services - NHC'!F75)</f>
        <v/>
      </c>
      <c r="G76" s="26"/>
      <c r="H76" s="76"/>
      <c r="I76" s="76"/>
      <c r="J76" s="76"/>
      <c r="K76" s="76"/>
      <c r="L76" s="77">
        <f t="shared" si="0"/>
        <v>0</v>
      </c>
      <c r="M76" s="31"/>
    </row>
    <row r="77" spans="3:13" ht="12" customHeight="1" x14ac:dyDescent="0.2">
      <c r="C77" s="13"/>
      <c r="D77" s="19">
        <f>'Revenue - NHC'!D78</f>
        <v>67</v>
      </c>
      <c r="E77" s="70" t="str">
        <f>IF(OR('Services - NHC'!E76="",'Services - NHC'!E76="[Enter service]"),"",'Services - NHC'!E76)</f>
        <v/>
      </c>
      <c r="F77" s="71" t="str">
        <f>IF(OR('Services - NHC'!F76="",'Services - NHC'!F76="[Select]"),"",'Services - NHC'!F76)</f>
        <v/>
      </c>
      <c r="G77" s="26"/>
      <c r="H77" s="76"/>
      <c r="I77" s="76"/>
      <c r="J77" s="76"/>
      <c r="K77" s="76"/>
      <c r="L77" s="77">
        <f t="shared" si="0"/>
        <v>0</v>
      </c>
      <c r="M77" s="31"/>
    </row>
    <row r="78" spans="3:13" ht="12" customHeight="1" x14ac:dyDescent="0.2">
      <c r="C78" s="13"/>
      <c r="D78" s="19">
        <f>'Revenue - NHC'!D79</f>
        <v>68</v>
      </c>
      <c r="E78" s="70" t="str">
        <f>IF(OR('Services - NHC'!E77="",'Services - NHC'!E77="[Enter service]"),"",'Services - NHC'!E77)</f>
        <v/>
      </c>
      <c r="F78" s="71" t="str">
        <f>IF(OR('Services - NHC'!F77="",'Services - NHC'!F77="[Select]"),"",'Services - NHC'!F77)</f>
        <v/>
      </c>
      <c r="G78" s="26"/>
      <c r="H78" s="76"/>
      <c r="I78" s="76"/>
      <c r="J78" s="76"/>
      <c r="K78" s="76"/>
      <c r="L78" s="77">
        <f t="shared" si="0"/>
        <v>0</v>
      </c>
      <c r="M78" s="31"/>
    </row>
    <row r="79" spans="3:13" ht="12" customHeight="1" x14ac:dyDescent="0.2">
      <c r="C79" s="13"/>
      <c r="D79" s="19">
        <f>'Revenue - NHC'!D80</f>
        <v>69</v>
      </c>
      <c r="E79" s="70" t="str">
        <f>IF(OR('Services - NHC'!E78="",'Services - NHC'!E78="[Enter service]"),"",'Services - NHC'!E78)</f>
        <v/>
      </c>
      <c r="F79" s="71" t="str">
        <f>IF(OR('Services - NHC'!F78="",'Services - NHC'!F78="[Select]"),"",'Services - NHC'!F78)</f>
        <v/>
      </c>
      <c r="G79" s="26"/>
      <c r="H79" s="76"/>
      <c r="I79" s="76"/>
      <c r="J79" s="76"/>
      <c r="K79" s="76"/>
      <c r="L79" s="77">
        <f t="shared" si="0"/>
        <v>0</v>
      </c>
      <c r="M79" s="31"/>
    </row>
    <row r="80" spans="3:13" ht="12" customHeight="1" x14ac:dyDescent="0.2">
      <c r="C80" s="13"/>
      <c r="D80" s="19">
        <f>'Revenue - NHC'!D81</f>
        <v>70</v>
      </c>
      <c r="E80" s="70" t="str">
        <f>IF(OR('Services - NHC'!E79="",'Services - NHC'!E79="[Enter service]"),"",'Services - NHC'!E79)</f>
        <v/>
      </c>
      <c r="F80" s="71" t="str">
        <f>IF(OR('Services - NHC'!F79="",'Services - NHC'!F79="[Select]"),"",'Services - NHC'!F79)</f>
        <v/>
      </c>
      <c r="G80" s="26"/>
      <c r="H80" s="76"/>
      <c r="I80" s="76"/>
      <c r="J80" s="76"/>
      <c r="K80" s="76"/>
      <c r="L80" s="77">
        <f t="shared" si="0"/>
        <v>0</v>
      </c>
      <c r="M80" s="31"/>
    </row>
    <row r="81" spans="3:13" ht="12" customHeight="1" x14ac:dyDescent="0.2">
      <c r="C81" s="13"/>
      <c r="D81" s="19">
        <f>'Revenue - NHC'!D82</f>
        <v>71</v>
      </c>
      <c r="E81" s="70" t="str">
        <f>IF(OR('Services - NHC'!E80="",'Services - NHC'!E80="[Enter service]"),"",'Services - NHC'!E80)</f>
        <v/>
      </c>
      <c r="F81" s="71" t="str">
        <f>IF(OR('Services - NHC'!F80="",'Services - NHC'!F80="[Select]"),"",'Services - NHC'!F80)</f>
        <v/>
      </c>
      <c r="G81" s="26"/>
      <c r="H81" s="76"/>
      <c r="I81" s="76"/>
      <c r="J81" s="76"/>
      <c r="K81" s="76"/>
      <c r="L81" s="77">
        <f t="shared" si="0"/>
        <v>0</v>
      </c>
      <c r="M81" s="31"/>
    </row>
    <row r="82" spans="3:13" ht="12" customHeight="1" x14ac:dyDescent="0.2">
      <c r="C82" s="13"/>
      <c r="D82" s="19">
        <f>'Revenue - NHC'!D83</f>
        <v>72</v>
      </c>
      <c r="E82" s="70" t="str">
        <f>IF(OR('Services - NHC'!E81="",'Services - NHC'!E81="[Enter service]"),"",'Services - NHC'!E81)</f>
        <v/>
      </c>
      <c r="F82" s="71" t="str">
        <f>IF(OR('Services - NHC'!F81="",'Services - NHC'!F81="[Select]"),"",'Services - NHC'!F81)</f>
        <v/>
      </c>
      <c r="G82" s="26"/>
      <c r="H82" s="76"/>
      <c r="I82" s="76"/>
      <c r="J82" s="76"/>
      <c r="K82" s="76"/>
      <c r="L82" s="77">
        <f t="shared" si="0"/>
        <v>0</v>
      </c>
      <c r="M82" s="31"/>
    </row>
    <row r="83" spans="3:13" ht="12" customHeight="1" x14ac:dyDescent="0.2">
      <c r="C83" s="13"/>
      <c r="D83" s="19">
        <f>'Revenue - NHC'!D84</f>
        <v>73</v>
      </c>
      <c r="E83" s="70" t="str">
        <f>IF(OR('Services - NHC'!E82="",'Services - NHC'!E82="[Enter service]"),"",'Services - NHC'!E82)</f>
        <v/>
      </c>
      <c r="F83" s="71" t="str">
        <f>IF(OR('Services - NHC'!F82="",'Services - NHC'!F82="[Select]"),"",'Services - NHC'!F82)</f>
        <v/>
      </c>
      <c r="G83" s="26"/>
      <c r="H83" s="76"/>
      <c r="I83" s="76"/>
      <c r="J83" s="76"/>
      <c r="K83" s="76"/>
      <c r="L83" s="77">
        <f t="shared" si="0"/>
        <v>0</v>
      </c>
      <c r="M83" s="31"/>
    </row>
    <row r="84" spans="3:13" ht="12" customHeight="1" x14ac:dyDescent="0.2">
      <c r="C84" s="13"/>
      <c r="D84" s="19">
        <f>'Revenue - NHC'!D85</f>
        <v>74</v>
      </c>
      <c r="E84" s="70" t="str">
        <f>IF(OR('Services - NHC'!E83="",'Services - NHC'!E83="[Enter service]"),"",'Services - NHC'!E83)</f>
        <v/>
      </c>
      <c r="F84" s="71" t="str">
        <f>IF(OR('Services - NHC'!F83="",'Services - NHC'!F83="[Select]"),"",'Services - NHC'!F83)</f>
        <v/>
      </c>
      <c r="G84" s="26"/>
      <c r="H84" s="76"/>
      <c r="I84" s="76"/>
      <c r="J84" s="76"/>
      <c r="K84" s="76"/>
      <c r="L84" s="77">
        <f t="shared" si="0"/>
        <v>0</v>
      </c>
      <c r="M84" s="31"/>
    </row>
    <row r="85" spans="3:13" ht="12" customHeight="1" x14ac:dyDescent="0.2">
      <c r="C85" s="13"/>
      <c r="D85" s="19">
        <f>'Revenue - NHC'!D86</f>
        <v>75</v>
      </c>
      <c r="E85" s="70" t="str">
        <f>IF(OR('Services - NHC'!E84="",'Services - NHC'!E84="[Enter service]"),"",'Services - NHC'!E84)</f>
        <v/>
      </c>
      <c r="F85" s="71" t="str">
        <f>IF(OR('Services - NHC'!F84="",'Services - NHC'!F84="[Select]"),"",'Services - NHC'!F84)</f>
        <v/>
      </c>
      <c r="G85" s="26"/>
      <c r="H85" s="76"/>
      <c r="I85" s="76"/>
      <c r="J85" s="76"/>
      <c r="K85" s="76"/>
      <c r="L85" s="77">
        <f t="shared" si="0"/>
        <v>0</v>
      </c>
      <c r="M85" s="31"/>
    </row>
    <row r="86" spans="3:13" ht="12" customHeight="1" x14ac:dyDescent="0.2">
      <c r="C86" s="13"/>
      <c r="D86" s="19">
        <f>'Revenue - NHC'!D87</f>
        <v>76</v>
      </c>
      <c r="E86" s="70" t="str">
        <f>IF(OR('Services - NHC'!E85="",'Services - NHC'!E85="[Enter service]"),"",'Services - NHC'!E85)</f>
        <v/>
      </c>
      <c r="F86" s="71" t="str">
        <f>IF(OR('Services - NHC'!F85="",'Services - NHC'!F85="[Select]"),"",'Services - NHC'!F85)</f>
        <v/>
      </c>
      <c r="G86" s="26"/>
      <c r="H86" s="76"/>
      <c r="I86" s="76"/>
      <c r="J86" s="76"/>
      <c r="K86" s="76"/>
      <c r="L86" s="77">
        <f t="shared" si="0"/>
        <v>0</v>
      </c>
      <c r="M86" s="31"/>
    </row>
    <row r="87" spans="3:13" ht="12" customHeight="1" x14ac:dyDescent="0.2">
      <c r="C87" s="13"/>
      <c r="D87" s="19">
        <f>'Revenue - NHC'!D88</f>
        <v>77</v>
      </c>
      <c r="E87" s="70" t="str">
        <f>IF(OR('Services - NHC'!E86="",'Services - NHC'!E86="[Enter service]"),"",'Services - NHC'!E86)</f>
        <v/>
      </c>
      <c r="F87" s="71" t="str">
        <f>IF(OR('Services - NHC'!F86="",'Services - NHC'!F86="[Select]"),"",'Services - NHC'!F86)</f>
        <v/>
      </c>
      <c r="G87" s="26"/>
      <c r="H87" s="76"/>
      <c r="I87" s="76"/>
      <c r="J87" s="76"/>
      <c r="K87" s="76"/>
      <c r="L87" s="77">
        <f t="shared" si="0"/>
        <v>0</v>
      </c>
      <c r="M87" s="31"/>
    </row>
    <row r="88" spans="3:13" ht="12" customHeight="1" x14ac:dyDescent="0.2">
      <c r="C88" s="13"/>
      <c r="D88" s="19">
        <f>'Revenue - NHC'!D89</f>
        <v>78</v>
      </c>
      <c r="E88" s="70" t="str">
        <f>IF(OR('Services - NHC'!E87="",'Services - NHC'!E87="[Enter service]"),"",'Services - NHC'!E87)</f>
        <v/>
      </c>
      <c r="F88" s="71" t="str">
        <f>IF(OR('Services - NHC'!F87="",'Services - NHC'!F87="[Select]"),"",'Services - NHC'!F87)</f>
        <v/>
      </c>
      <c r="G88" s="26"/>
      <c r="H88" s="76"/>
      <c r="I88" s="76"/>
      <c r="J88" s="76"/>
      <c r="K88" s="76"/>
      <c r="L88" s="77">
        <f t="shared" si="0"/>
        <v>0</v>
      </c>
      <c r="M88" s="31"/>
    </row>
    <row r="89" spans="3:13" ht="12" customHeight="1" x14ac:dyDescent="0.2">
      <c r="C89" s="13"/>
      <c r="D89" s="19">
        <f>'Revenue - NHC'!D90</f>
        <v>79</v>
      </c>
      <c r="E89" s="70" t="str">
        <f>IF(OR('Services - NHC'!E88="",'Services - NHC'!E88="[Enter service]"),"",'Services - NHC'!E88)</f>
        <v/>
      </c>
      <c r="F89" s="71" t="str">
        <f>IF(OR('Services - NHC'!F88="",'Services - NHC'!F88="[Select]"),"",'Services - NHC'!F88)</f>
        <v/>
      </c>
      <c r="G89" s="26"/>
      <c r="H89" s="76"/>
      <c r="I89" s="76"/>
      <c r="J89" s="76"/>
      <c r="K89" s="76"/>
      <c r="L89" s="77">
        <f t="shared" si="0"/>
        <v>0</v>
      </c>
      <c r="M89" s="31"/>
    </row>
    <row r="90" spans="3:13" ht="12" customHeight="1" x14ac:dyDescent="0.2">
      <c r="C90" s="13"/>
      <c r="D90" s="19">
        <f>'Revenue - NHC'!D91</f>
        <v>80</v>
      </c>
      <c r="E90" s="70" t="str">
        <f>IF(OR('Services - NHC'!E89="",'Services - NHC'!E89="[Enter service]"),"",'Services - NHC'!E89)</f>
        <v/>
      </c>
      <c r="F90" s="71" t="str">
        <f>IF(OR('Services - NHC'!F89="",'Services - NHC'!F89="[Select]"),"",'Services - NHC'!F89)</f>
        <v/>
      </c>
      <c r="G90" s="26"/>
      <c r="H90" s="76"/>
      <c r="I90" s="76"/>
      <c r="J90" s="76"/>
      <c r="K90" s="76"/>
      <c r="L90" s="77">
        <f t="shared" si="0"/>
        <v>0</v>
      </c>
      <c r="M90" s="31"/>
    </row>
    <row r="91" spans="3:13" ht="12" customHeight="1" x14ac:dyDescent="0.2">
      <c r="C91" s="13"/>
      <c r="D91" s="19">
        <f>'Revenue - NHC'!D92</f>
        <v>81</v>
      </c>
      <c r="E91" s="70" t="str">
        <f>IF(OR('Services - NHC'!E90="",'Services - NHC'!E90="[Enter service]"),"",'Services - NHC'!E90)</f>
        <v/>
      </c>
      <c r="F91" s="71" t="str">
        <f>IF(OR('Services - NHC'!F90="",'Services - NHC'!F90="[Select]"),"",'Services - NHC'!F90)</f>
        <v/>
      </c>
      <c r="G91" s="26"/>
      <c r="H91" s="76"/>
      <c r="I91" s="76"/>
      <c r="J91" s="76"/>
      <c r="K91" s="76"/>
      <c r="L91" s="77">
        <f t="shared" si="0"/>
        <v>0</v>
      </c>
      <c r="M91" s="31"/>
    </row>
    <row r="92" spans="3:13" ht="12" customHeight="1" x14ac:dyDescent="0.2">
      <c r="C92" s="13"/>
      <c r="D92" s="19">
        <f>'Revenue - NHC'!D93</f>
        <v>82</v>
      </c>
      <c r="E92" s="70" t="str">
        <f>IF(OR('Services - NHC'!E91="",'Services - NHC'!E91="[Enter service]"),"",'Services - NHC'!E91)</f>
        <v/>
      </c>
      <c r="F92" s="71" t="str">
        <f>IF(OR('Services - NHC'!F91="",'Services - NHC'!F91="[Select]"),"",'Services - NHC'!F91)</f>
        <v/>
      </c>
      <c r="G92" s="26"/>
      <c r="H92" s="76"/>
      <c r="I92" s="76"/>
      <c r="J92" s="76"/>
      <c r="K92" s="76"/>
      <c r="L92" s="77">
        <f t="shared" si="0"/>
        <v>0</v>
      </c>
      <c r="M92" s="31"/>
    </row>
    <row r="93" spans="3:13" ht="12" customHeight="1" x14ac:dyDescent="0.2">
      <c r="C93" s="13"/>
      <c r="D93" s="19">
        <f>'Revenue - NHC'!D94</f>
        <v>83</v>
      </c>
      <c r="E93" s="70" t="str">
        <f>IF(OR('Services - NHC'!E92="",'Services - NHC'!E92="[Enter service]"),"",'Services - NHC'!E92)</f>
        <v/>
      </c>
      <c r="F93" s="71" t="str">
        <f>IF(OR('Services - NHC'!F92="",'Services - NHC'!F92="[Select]"),"",'Services - NHC'!F92)</f>
        <v/>
      </c>
      <c r="G93" s="26"/>
      <c r="H93" s="76"/>
      <c r="I93" s="76"/>
      <c r="J93" s="76"/>
      <c r="K93" s="76"/>
      <c r="L93" s="77">
        <f t="shared" si="0"/>
        <v>0</v>
      </c>
      <c r="M93" s="31"/>
    </row>
    <row r="94" spans="3:13" ht="12" customHeight="1" x14ac:dyDescent="0.2">
      <c r="C94" s="13"/>
      <c r="D94" s="19">
        <f>'Revenue - NHC'!D95</f>
        <v>84</v>
      </c>
      <c r="E94" s="70" t="str">
        <f>IF(OR('Services - NHC'!E93="",'Services - NHC'!E93="[Enter service]"),"",'Services - NHC'!E93)</f>
        <v/>
      </c>
      <c r="F94" s="71" t="str">
        <f>IF(OR('Services - NHC'!F93="",'Services - NHC'!F93="[Select]"),"",'Services - NHC'!F93)</f>
        <v/>
      </c>
      <c r="G94" s="26"/>
      <c r="H94" s="76"/>
      <c r="I94" s="76"/>
      <c r="J94" s="76"/>
      <c r="K94" s="76"/>
      <c r="L94" s="77">
        <f t="shared" si="0"/>
        <v>0</v>
      </c>
      <c r="M94" s="31"/>
    </row>
    <row r="95" spans="3:13" ht="12" customHeight="1" x14ac:dyDescent="0.2">
      <c r="C95" s="13"/>
      <c r="D95" s="19">
        <f>'Revenue - NHC'!D96</f>
        <v>85</v>
      </c>
      <c r="E95" s="70" t="str">
        <f>IF(OR('Services - NHC'!E94="",'Services - NHC'!E94="[Enter service]"),"",'Services - NHC'!E94)</f>
        <v/>
      </c>
      <c r="F95" s="71" t="str">
        <f>IF(OR('Services - NHC'!F94="",'Services - NHC'!F94="[Select]"),"",'Services - NHC'!F94)</f>
        <v/>
      </c>
      <c r="G95" s="26"/>
      <c r="H95" s="76"/>
      <c r="I95" s="76"/>
      <c r="J95" s="76"/>
      <c r="K95" s="76"/>
      <c r="L95" s="77">
        <f t="shared" si="0"/>
        <v>0</v>
      </c>
      <c r="M95" s="31"/>
    </row>
    <row r="96" spans="3:13" ht="12" customHeight="1" x14ac:dyDescent="0.2">
      <c r="C96" s="13"/>
      <c r="D96" s="19">
        <f>'Revenue - NHC'!D97</f>
        <v>86</v>
      </c>
      <c r="E96" s="70" t="str">
        <f>IF(OR('Services - NHC'!E95="",'Services - NHC'!E95="[Enter service]"),"",'Services - NHC'!E95)</f>
        <v/>
      </c>
      <c r="F96" s="71" t="str">
        <f>IF(OR('Services - NHC'!F95="",'Services - NHC'!F95="[Select]"),"",'Services - NHC'!F95)</f>
        <v/>
      </c>
      <c r="G96" s="26"/>
      <c r="H96" s="76"/>
      <c r="I96" s="76"/>
      <c r="J96" s="76"/>
      <c r="K96" s="76"/>
      <c r="L96" s="77">
        <f t="shared" si="0"/>
        <v>0</v>
      </c>
      <c r="M96" s="31"/>
    </row>
    <row r="97" spans="3:13" ht="12" customHeight="1" x14ac:dyDescent="0.2">
      <c r="C97" s="13"/>
      <c r="D97" s="19">
        <f>'Revenue - NHC'!D98</f>
        <v>87</v>
      </c>
      <c r="E97" s="70" t="str">
        <f>IF(OR('Services - NHC'!E96="",'Services - NHC'!E96="[Enter service]"),"",'Services - NHC'!E96)</f>
        <v/>
      </c>
      <c r="F97" s="71" t="str">
        <f>IF(OR('Services - NHC'!F96="",'Services - NHC'!F96="[Select]"),"",'Services - NHC'!F96)</f>
        <v/>
      </c>
      <c r="G97" s="26"/>
      <c r="H97" s="76"/>
      <c r="I97" s="76"/>
      <c r="J97" s="76"/>
      <c r="K97" s="76"/>
      <c r="L97" s="77">
        <f t="shared" si="0"/>
        <v>0</v>
      </c>
      <c r="M97" s="31"/>
    </row>
    <row r="98" spans="3:13" ht="12" customHeight="1" x14ac:dyDescent="0.2">
      <c r="C98" s="13"/>
      <c r="D98" s="19">
        <f>'Revenue - NHC'!D99</f>
        <v>88</v>
      </c>
      <c r="E98" s="70" t="str">
        <f>IF(OR('Services - NHC'!E97="",'Services - NHC'!E97="[Enter service]"),"",'Services - NHC'!E97)</f>
        <v/>
      </c>
      <c r="F98" s="71" t="str">
        <f>IF(OR('Services - NHC'!F97="",'Services - NHC'!F97="[Select]"),"",'Services - NHC'!F97)</f>
        <v/>
      </c>
      <c r="G98" s="26"/>
      <c r="H98" s="76"/>
      <c r="I98" s="76"/>
      <c r="J98" s="76"/>
      <c r="K98" s="76"/>
      <c r="L98" s="77">
        <f t="shared" si="0"/>
        <v>0</v>
      </c>
      <c r="M98" s="31"/>
    </row>
    <row r="99" spans="3:13" ht="12" customHeight="1" x14ac:dyDescent="0.2">
      <c r="C99" s="13"/>
      <c r="D99" s="19">
        <f>'Revenue - NHC'!D100</f>
        <v>89</v>
      </c>
      <c r="E99" s="70" t="str">
        <f>IF(OR('Services - NHC'!E98="",'Services - NHC'!E98="[Enter service]"),"",'Services - NHC'!E98)</f>
        <v/>
      </c>
      <c r="F99" s="71" t="str">
        <f>IF(OR('Services - NHC'!F98="",'Services - NHC'!F98="[Select]"),"",'Services - NHC'!F98)</f>
        <v/>
      </c>
      <c r="G99" s="26"/>
      <c r="H99" s="76"/>
      <c r="I99" s="76"/>
      <c r="J99" s="76"/>
      <c r="K99" s="76"/>
      <c r="L99" s="77">
        <f t="shared" si="0"/>
        <v>0</v>
      </c>
      <c r="M99" s="31"/>
    </row>
    <row r="100" spans="3:13" ht="12" customHeight="1" x14ac:dyDescent="0.2">
      <c r="C100" s="13"/>
      <c r="D100" s="19">
        <f>'Revenue - NHC'!D101</f>
        <v>90</v>
      </c>
      <c r="E100" s="70" t="str">
        <f>IF(OR('Services - NHC'!E99="",'Services - NHC'!E99="[Enter service]"),"",'Services - NHC'!E99)</f>
        <v/>
      </c>
      <c r="F100" s="71" t="str">
        <f>IF(OR('Services - NHC'!F99="",'Services - NHC'!F99="[Select]"),"",'Services - NHC'!F99)</f>
        <v/>
      </c>
      <c r="G100" s="26"/>
      <c r="H100" s="76"/>
      <c r="I100" s="76"/>
      <c r="J100" s="76"/>
      <c r="K100" s="76"/>
      <c r="L100" s="77">
        <f t="shared" si="0"/>
        <v>0</v>
      </c>
      <c r="M100" s="31"/>
    </row>
    <row r="101" spans="3:13" ht="12" customHeight="1" x14ac:dyDescent="0.2">
      <c r="C101" s="13"/>
      <c r="D101" s="19">
        <f>'Revenue - NHC'!D102</f>
        <v>91</v>
      </c>
      <c r="E101" s="70" t="str">
        <f>IF(OR('Services - NHC'!E100="",'Services - NHC'!E100="[Enter service]"),"",'Services - NHC'!E100)</f>
        <v/>
      </c>
      <c r="F101" s="71" t="str">
        <f>IF(OR('Services - NHC'!F100="",'Services - NHC'!F100="[Select]"),"",'Services - NHC'!F100)</f>
        <v/>
      </c>
      <c r="G101" s="26"/>
      <c r="H101" s="76"/>
      <c r="I101" s="76"/>
      <c r="J101" s="76"/>
      <c r="K101" s="76"/>
      <c r="L101" s="77">
        <f t="shared" si="0"/>
        <v>0</v>
      </c>
      <c r="M101" s="31"/>
    </row>
    <row r="102" spans="3:13" ht="12" customHeight="1" x14ac:dyDescent="0.2">
      <c r="C102" s="13"/>
      <c r="D102" s="19">
        <f>'Revenue - NHC'!D103</f>
        <v>92</v>
      </c>
      <c r="E102" s="70" t="str">
        <f>IF(OR('Services - NHC'!E101="",'Services - NHC'!E101="[Enter service]"),"",'Services - NHC'!E101)</f>
        <v/>
      </c>
      <c r="F102" s="71" t="str">
        <f>IF(OR('Services - NHC'!F101="",'Services - NHC'!F101="[Select]"),"",'Services - NHC'!F101)</f>
        <v/>
      </c>
      <c r="G102" s="26"/>
      <c r="H102" s="76"/>
      <c r="I102" s="76"/>
      <c r="J102" s="76"/>
      <c r="K102" s="76"/>
      <c r="L102" s="77">
        <f t="shared" si="0"/>
        <v>0</v>
      </c>
      <c r="M102" s="31"/>
    </row>
    <row r="103" spans="3:13" ht="12" customHeight="1" x14ac:dyDescent="0.2">
      <c r="C103" s="13"/>
      <c r="D103" s="19">
        <f>'Revenue - NHC'!D104</f>
        <v>93</v>
      </c>
      <c r="E103" s="70" t="str">
        <f>IF(OR('Services - NHC'!E102="",'Services - NHC'!E102="[Enter service]"),"",'Services - NHC'!E102)</f>
        <v/>
      </c>
      <c r="F103" s="71" t="str">
        <f>IF(OR('Services - NHC'!F102="",'Services - NHC'!F102="[Select]"),"",'Services - NHC'!F102)</f>
        <v/>
      </c>
      <c r="G103" s="26"/>
      <c r="H103" s="76"/>
      <c r="I103" s="76"/>
      <c r="J103" s="76"/>
      <c r="K103" s="76"/>
      <c r="L103" s="77">
        <f t="shared" si="0"/>
        <v>0</v>
      </c>
      <c r="M103" s="31"/>
    </row>
    <row r="104" spans="3:13" ht="12" customHeight="1" x14ac:dyDescent="0.2">
      <c r="C104" s="13"/>
      <c r="D104" s="19">
        <f>'Revenue - NHC'!D105</f>
        <v>94</v>
      </c>
      <c r="E104" s="70" t="str">
        <f>IF(OR('Services - NHC'!E103="",'Services - NHC'!E103="[Enter service]"),"",'Services - NHC'!E103)</f>
        <v/>
      </c>
      <c r="F104" s="71" t="str">
        <f>IF(OR('Services - NHC'!F103="",'Services - NHC'!F103="[Select]"),"",'Services - NHC'!F103)</f>
        <v/>
      </c>
      <c r="G104" s="26"/>
      <c r="H104" s="76"/>
      <c r="I104" s="76"/>
      <c r="J104" s="76"/>
      <c r="K104" s="76"/>
      <c r="L104" s="77">
        <f t="shared" si="0"/>
        <v>0</v>
      </c>
      <c r="M104" s="31"/>
    </row>
    <row r="105" spans="3:13" ht="12" customHeight="1" x14ac:dyDescent="0.2">
      <c r="C105" s="13"/>
      <c r="D105" s="19">
        <f>'Revenue - NHC'!D106</f>
        <v>95</v>
      </c>
      <c r="E105" s="70" t="str">
        <f>IF(OR('Services - NHC'!E104="",'Services - NHC'!E104="[Enter service]"),"",'Services - NHC'!E104)</f>
        <v/>
      </c>
      <c r="F105" s="71" t="str">
        <f>IF(OR('Services - NHC'!F104="",'Services - NHC'!F104="[Select]"),"",'Services - NHC'!F104)</f>
        <v/>
      </c>
      <c r="G105" s="26"/>
      <c r="H105" s="76"/>
      <c r="I105" s="76"/>
      <c r="J105" s="76"/>
      <c r="K105" s="76"/>
      <c r="L105" s="77">
        <f t="shared" si="0"/>
        <v>0</v>
      </c>
      <c r="M105" s="31"/>
    </row>
    <row r="106" spans="3:13" ht="12" customHeight="1" x14ac:dyDescent="0.2">
      <c r="C106" s="13"/>
      <c r="D106" s="19">
        <f>'Revenue - NHC'!D107</f>
        <v>96</v>
      </c>
      <c r="E106" s="70" t="str">
        <f>IF(OR('Services - NHC'!E105="",'Services - NHC'!E105="[Enter service]"),"",'Services - NHC'!E105)</f>
        <v/>
      </c>
      <c r="F106" s="71" t="str">
        <f>IF(OR('Services - NHC'!F105="",'Services - NHC'!F105="[Select]"),"",'Services - NHC'!F105)</f>
        <v/>
      </c>
      <c r="G106" s="26"/>
      <c r="H106" s="76"/>
      <c r="I106" s="76"/>
      <c r="J106" s="76"/>
      <c r="K106" s="76"/>
      <c r="L106" s="77">
        <f t="shared" si="0"/>
        <v>0</v>
      </c>
      <c r="M106" s="31"/>
    </row>
    <row r="107" spans="3:13" ht="12" customHeight="1" x14ac:dyDescent="0.2">
      <c r="C107" s="13"/>
      <c r="D107" s="19">
        <f>'Revenue - NHC'!D108</f>
        <v>97</v>
      </c>
      <c r="E107" s="70" t="str">
        <f>IF(OR('Services - NHC'!E106="",'Services - NHC'!E106="[Enter service]"),"",'Services - NHC'!E106)</f>
        <v/>
      </c>
      <c r="F107" s="71" t="str">
        <f>IF(OR('Services - NHC'!F106="",'Services - NHC'!F106="[Select]"),"",'Services - NHC'!F106)</f>
        <v/>
      </c>
      <c r="G107" s="26"/>
      <c r="H107" s="76"/>
      <c r="I107" s="76"/>
      <c r="J107" s="76"/>
      <c r="K107" s="76"/>
      <c r="L107" s="77">
        <f t="shared" si="0"/>
        <v>0</v>
      </c>
      <c r="M107" s="31"/>
    </row>
    <row r="108" spans="3:13" ht="12" customHeight="1" x14ac:dyDescent="0.2">
      <c r="C108" s="13"/>
      <c r="D108" s="19">
        <f>'Revenue - NHC'!D109</f>
        <v>98</v>
      </c>
      <c r="E108" s="70" t="str">
        <f>IF(OR('Services - NHC'!E107="",'Services - NHC'!E107="[Enter service]"),"",'Services - NHC'!E107)</f>
        <v/>
      </c>
      <c r="F108" s="71" t="str">
        <f>IF(OR('Services - NHC'!F107="",'Services - NHC'!F107="[Select]"),"",'Services - NHC'!F107)</f>
        <v/>
      </c>
      <c r="G108" s="26"/>
      <c r="H108" s="76"/>
      <c r="I108" s="76"/>
      <c r="J108" s="76"/>
      <c r="K108" s="76"/>
      <c r="L108" s="77">
        <f t="shared" si="0"/>
        <v>0</v>
      </c>
      <c r="M108" s="31"/>
    </row>
    <row r="109" spans="3:13" ht="12" customHeight="1" x14ac:dyDescent="0.2">
      <c r="C109" s="13"/>
      <c r="D109" s="19">
        <f>'Revenue - NHC'!D110</f>
        <v>99</v>
      </c>
      <c r="E109" s="70" t="str">
        <f>IF(OR('Services - NHC'!E108="",'Services - NHC'!E108="[Enter service]"),"",'Services - NHC'!E108)</f>
        <v/>
      </c>
      <c r="F109" s="71" t="str">
        <f>IF(OR('Services - NHC'!F108="",'Services - NHC'!F108="[Select]"),"",'Services - NHC'!F108)</f>
        <v/>
      </c>
      <c r="G109" s="26"/>
      <c r="H109" s="76"/>
      <c r="I109" s="76"/>
      <c r="J109" s="76"/>
      <c r="K109" s="76"/>
      <c r="L109" s="77">
        <f t="shared" si="0"/>
        <v>0</v>
      </c>
      <c r="M109" s="31"/>
    </row>
    <row r="110" spans="3:13" ht="12" customHeight="1" x14ac:dyDescent="0.2">
      <c r="C110" s="13"/>
      <c r="D110" s="19">
        <f>'Revenue - NHC'!D111</f>
        <v>100</v>
      </c>
      <c r="E110" s="70" t="str">
        <f>IF(OR('Services - NHC'!E109="",'Services - NHC'!E109="[Enter service]"),"",'Services - NHC'!E109)</f>
        <v/>
      </c>
      <c r="F110" s="71" t="str">
        <f>IF(OR('Services - NHC'!F109="",'Services - NHC'!F109="[Select]"),"",'Services - NHC'!F109)</f>
        <v/>
      </c>
      <c r="G110" s="26"/>
      <c r="H110" s="76"/>
      <c r="I110" s="76"/>
      <c r="J110" s="76"/>
      <c r="K110" s="76"/>
      <c r="L110" s="77">
        <f t="shared" si="0"/>
        <v>0</v>
      </c>
      <c r="M110" s="31"/>
    </row>
    <row r="111" spans="3:13" ht="12" customHeight="1" x14ac:dyDescent="0.2">
      <c r="C111" s="13"/>
      <c r="D111" s="19">
        <f>'Revenue - NHC'!D112</f>
        <v>101</v>
      </c>
      <c r="E111" s="70" t="str">
        <f>IF(OR('Services - NHC'!E110="",'Services - NHC'!E110="[Enter service]"),"",'Services - NHC'!E110)</f>
        <v/>
      </c>
      <c r="F111" s="71" t="str">
        <f>IF(OR('Services - NHC'!F110="",'Services - NHC'!F110="[Select]"),"",'Services - NHC'!F110)</f>
        <v/>
      </c>
      <c r="G111" s="26"/>
      <c r="H111" s="76"/>
      <c r="I111" s="76"/>
      <c r="J111" s="76"/>
      <c r="K111" s="76"/>
      <c r="L111" s="77">
        <f t="shared" si="0"/>
        <v>0</v>
      </c>
      <c r="M111" s="31"/>
    </row>
    <row r="112" spans="3:13" ht="12" customHeight="1" x14ac:dyDescent="0.2">
      <c r="C112" s="13"/>
      <c r="D112" s="19">
        <f>'Revenue - NHC'!D113</f>
        <v>102</v>
      </c>
      <c r="E112" s="70" t="str">
        <f>IF(OR('Services - NHC'!E111="",'Services - NHC'!E111="[Enter service]"),"",'Services - NHC'!E111)</f>
        <v/>
      </c>
      <c r="F112" s="71" t="str">
        <f>IF(OR('Services - NHC'!F111="",'Services - NHC'!F111="[Select]"),"",'Services - NHC'!F111)</f>
        <v/>
      </c>
      <c r="G112" s="26"/>
      <c r="H112" s="76"/>
      <c r="I112" s="76"/>
      <c r="J112" s="76"/>
      <c r="K112" s="76"/>
      <c r="L112" s="77">
        <f t="shared" si="0"/>
        <v>0</v>
      </c>
      <c r="M112" s="31"/>
    </row>
    <row r="113" spans="3:13" ht="12" customHeight="1" x14ac:dyDescent="0.2">
      <c r="C113" s="13"/>
      <c r="D113" s="19">
        <f>'Revenue - NHC'!D114</f>
        <v>103</v>
      </c>
      <c r="E113" s="70" t="str">
        <f>IF(OR('Services - NHC'!E112="",'Services - NHC'!E112="[Enter service]"),"",'Services - NHC'!E112)</f>
        <v/>
      </c>
      <c r="F113" s="71" t="str">
        <f>IF(OR('Services - NHC'!F112="",'Services - NHC'!F112="[Select]"),"",'Services - NHC'!F112)</f>
        <v/>
      </c>
      <c r="G113" s="26"/>
      <c r="H113" s="76"/>
      <c r="I113" s="76"/>
      <c r="J113" s="76"/>
      <c r="K113" s="76"/>
      <c r="L113" s="77">
        <f t="shared" si="0"/>
        <v>0</v>
      </c>
      <c r="M113" s="31"/>
    </row>
    <row r="114" spans="3:13" ht="12" customHeight="1" x14ac:dyDescent="0.2">
      <c r="C114" s="13"/>
      <c r="D114" s="19">
        <f>'Revenue - NHC'!D115</f>
        <v>104</v>
      </c>
      <c r="E114" s="70" t="str">
        <f>IF(OR('Services - NHC'!E113="",'Services - NHC'!E113="[Enter service]"),"",'Services - NHC'!E113)</f>
        <v/>
      </c>
      <c r="F114" s="71" t="str">
        <f>IF(OR('Services - NHC'!F113="",'Services - NHC'!F113="[Select]"),"",'Services - NHC'!F113)</f>
        <v/>
      </c>
      <c r="G114" s="26"/>
      <c r="H114" s="76"/>
      <c r="I114" s="76"/>
      <c r="J114" s="76"/>
      <c r="K114" s="76"/>
      <c r="L114" s="77">
        <f t="shared" si="0"/>
        <v>0</v>
      </c>
      <c r="M114" s="31"/>
    </row>
    <row r="115" spans="3:13" ht="12" customHeight="1" x14ac:dyDescent="0.2">
      <c r="C115" s="13"/>
      <c r="D115" s="19">
        <f>'Revenue - NHC'!D116</f>
        <v>105</v>
      </c>
      <c r="E115" s="70" t="str">
        <f>IF(OR('Services - NHC'!E114="",'Services - NHC'!E114="[Enter service]"),"",'Services - NHC'!E114)</f>
        <v/>
      </c>
      <c r="F115" s="71" t="str">
        <f>IF(OR('Services - NHC'!F114="",'Services - NHC'!F114="[Select]"),"",'Services - NHC'!F114)</f>
        <v/>
      </c>
      <c r="G115" s="26"/>
      <c r="H115" s="76"/>
      <c r="I115" s="76"/>
      <c r="J115" s="76"/>
      <c r="K115" s="76"/>
      <c r="L115" s="77">
        <f t="shared" ref="L115:L151" si="1">SUM(H115:K115)</f>
        <v>0</v>
      </c>
      <c r="M115" s="31"/>
    </row>
    <row r="116" spans="3:13" ht="12" customHeight="1" x14ac:dyDescent="0.2">
      <c r="C116" s="13"/>
      <c r="D116" s="19">
        <f>'Revenue - NHC'!D117</f>
        <v>106</v>
      </c>
      <c r="E116" s="70" t="str">
        <f>IF(OR('Services - NHC'!E115="",'Services - NHC'!E115="[Enter service]"),"",'Services - NHC'!E115)</f>
        <v/>
      </c>
      <c r="F116" s="71" t="str">
        <f>IF(OR('Services - NHC'!F115="",'Services - NHC'!F115="[Select]"),"",'Services - NHC'!F115)</f>
        <v/>
      </c>
      <c r="G116" s="26"/>
      <c r="H116" s="76"/>
      <c r="I116" s="76"/>
      <c r="J116" s="76"/>
      <c r="K116" s="76"/>
      <c r="L116" s="77">
        <f t="shared" si="1"/>
        <v>0</v>
      </c>
      <c r="M116" s="31"/>
    </row>
    <row r="117" spans="3:13" ht="12" customHeight="1" x14ac:dyDescent="0.2">
      <c r="C117" s="13"/>
      <c r="D117" s="19">
        <f>'Revenue - NHC'!D118</f>
        <v>107</v>
      </c>
      <c r="E117" s="70" t="str">
        <f>IF(OR('Services - NHC'!E116="",'Services - NHC'!E116="[Enter service]"),"",'Services - NHC'!E116)</f>
        <v/>
      </c>
      <c r="F117" s="71" t="str">
        <f>IF(OR('Services - NHC'!F116="",'Services - NHC'!F116="[Select]"),"",'Services - NHC'!F116)</f>
        <v/>
      </c>
      <c r="G117" s="26"/>
      <c r="H117" s="76"/>
      <c r="I117" s="76"/>
      <c r="J117" s="76"/>
      <c r="K117" s="76"/>
      <c r="L117" s="77">
        <f t="shared" si="1"/>
        <v>0</v>
      </c>
      <c r="M117" s="31"/>
    </row>
    <row r="118" spans="3:13" ht="12" customHeight="1" x14ac:dyDescent="0.2">
      <c r="C118" s="13"/>
      <c r="D118" s="19">
        <f>'Revenue - NHC'!D119</f>
        <v>108</v>
      </c>
      <c r="E118" s="70" t="str">
        <f>IF(OR('Services - NHC'!E117="",'Services - NHC'!E117="[Enter service]"),"",'Services - NHC'!E117)</f>
        <v/>
      </c>
      <c r="F118" s="71" t="str">
        <f>IF(OR('Services - NHC'!F117="",'Services - NHC'!F117="[Select]"),"",'Services - NHC'!F117)</f>
        <v/>
      </c>
      <c r="G118" s="26"/>
      <c r="H118" s="76"/>
      <c r="I118" s="76"/>
      <c r="J118" s="76"/>
      <c r="K118" s="76"/>
      <c r="L118" s="77">
        <f t="shared" si="1"/>
        <v>0</v>
      </c>
      <c r="M118" s="31"/>
    </row>
    <row r="119" spans="3:13" ht="12" customHeight="1" x14ac:dyDescent="0.2">
      <c r="C119" s="13"/>
      <c r="D119" s="19">
        <f>'Revenue - NHC'!D120</f>
        <v>109</v>
      </c>
      <c r="E119" s="70" t="str">
        <f>IF(OR('Services - NHC'!E118="",'Services - NHC'!E118="[Enter service]"),"",'Services - NHC'!E118)</f>
        <v/>
      </c>
      <c r="F119" s="71" t="str">
        <f>IF(OR('Services - NHC'!F118="",'Services - NHC'!F118="[Select]"),"",'Services - NHC'!F118)</f>
        <v/>
      </c>
      <c r="G119" s="26"/>
      <c r="H119" s="76"/>
      <c r="I119" s="76"/>
      <c r="J119" s="76"/>
      <c r="K119" s="76"/>
      <c r="L119" s="77">
        <f t="shared" si="1"/>
        <v>0</v>
      </c>
      <c r="M119" s="31"/>
    </row>
    <row r="120" spans="3:13" ht="12" customHeight="1" x14ac:dyDescent="0.2">
      <c r="C120" s="13"/>
      <c r="D120" s="19">
        <f>'Revenue - NHC'!D121</f>
        <v>110</v>
      </c>
      <c r="E120" s="70" t="str">
        <f>IF(OR('Services - NHC'!E119="",'Services - NHC'!E119="[Enter service]"),"",'Services - NHC'!E119)</f>
        <v/>
      </c>
      <c r="F120" s="71" t="str">
        <f>IF(OR('Services - NHC'!F119="",'Services - NHC'!F119="[Select]"),"",'Services - NHC'!F119)</f>
        <v/>
      </c>
      <c r="G120" s="26"/>
      <c r="H120" s="76"/>
      <c r="I120" s="76"/>
      <c r="J120" s="76"/>
      <c r="K120" s="76"/>
      <c r="L120" s="77">
        <f t="shared" si="1"/>
        <v>0</v>
      </c>
      <c r="M120" s="31"/>
    </row>
    <row r="121" spans="3:13" ht="12" customHeight="1" x14ac:dyDescent="0.2">
      <c r="C121" s="13"/>
      <c r="D121" s="19">
        <f>'Revenue - NHC'!D122</f>
        <v>111</v>
      </c>
      <c r="E121" s="70" t="str">
        <f>IF(OR('Services - NHC'!E120="",'Services - NHC'!E120="[Enter service]"),"",'Services - NHC'!E120)</f>
        <v/>
      </c>
      <c r="F121" s="71" t="str">
        <f>IF(OR('Services - NHC'!F120="",'Services - NHC'!F120="[Select]"),"",'Services - NHC'!F120)</f>
        <v/>
      </c>
      <c r="G121" s="26"/>
      <c r="H121" s="76"/>
      <c r="I121" s="76"/>
      <c r="J121" s="76"/>
      <c r="K121" s="76"/>
      <c r="L121" s="77">
        <f t="shared" si="1"/>
        <v>0</v>
      </c>
      <c r="M121" s="31"/>
    </row>
    <row r="122" spans="3:13" ht="12" customHeight="1" x14ac:dyDescent="0.2">
      <c r="C122" s="13"/>
      <c r="D122" s="19">
        <f>'Revenue - NHC'!D123</f>
        <v>112</v>
      </c>
      <c r="E122" s="70" t="str">
        <f>IF(OR('Services - NHC'!E121="",'Services - NHC'!E121="[Enter service]"),"",'Services - NHC'!E121)</f>
        <v/>
      </c>
      <c r="F122" s="71" t="str">
        <f>IF(OR('Services - NHC'!F121="",'Services - NHC'!F121="[Select]"),"",'Services - NHC'!F121)</f>
        <v/>
      </c>
      <c r="G122" s="26"/>
      <c r="H122" s="76"/>
      <c r="I122" s="76"/>
      <c r="J122" s="76"/>
      <c r="K122" s="76"/>
      <c r="L122" s="77">
        <f t="shared" si="1"/>
        <v>0</v>
      </c>
      <c r="M122" s="31"/>
    </row>
    <row r="123" spans="3:13" ht="12" customHeight="1" x14ac:dyDescent="0.2">
      <c r="C123" s="13"/>
      <c r="D123" s="19">
        <f>'Revenue - NHC'!D124</f>
        <v>113</v>
      </c>
      <c r="E123" s="70" t="str">
        <f>IF(OR('Services - NHC'!E122="",'Services - NHC'!E122="[Enter service]"),"",'Services - NHC'!E122)</f>
        <v/>
      </c>
      <c r="F123" s="71" t="str">
        <f>IF(OR('Services - NHC'!F122="",'Services - NHC'!F122="[Select]"),"",'Services - NHC'!F122)</f>
        <v/>
      </c>
      <c r="G123" s="26"/>
      <c r="H123" s="76"/>
      <c r="I123" s="76"/>
      <c r="J123" s="76"/>
      <c r="K123" s="76"/>
      <c r="L123" s="77">
        <f t="shared" si="1"/>
        <v>0</v>
      </c>
      <c r="M123" s="31"/>
    </row>
    <row r="124" spans="3:13" ht="12" customHeight="1" x14ac:dyDescent="0.2">
      <c r="C124" s="13"/>
      <c r="D124" s="19">
        <f>'Revenue - NHC'!D125</f>
        <v>114</v>
      </c>
      <c r="E124" s="70" t="str">
        <f>IF(OR('Services - NHC'!E123="",'Services - NHC'!E123="[Enter service]"),"",'Services - NHC'!E123)</f>
        <v/>
      </c>
      <c r="F124" s="71" t="str">
        <f>IF(OR('Services - NHC'!F123="",'Services - NHC'!F123="[Select]"),"",'Services - NHC'!F123)</f>
        <v/>
      </c>
      <c r="G124" s="26"/>
      <c r="H124" s="76"/>
      <c r="I124" s="76"/>
      <c r="J124" s="76"/>
      <c r="K124" s="76"/>
      <c r="L124" s="77">
        <f t="shared" si="1"/>
        <v>0</v>
      </c>
      <c r="M124" s="31"/>
    </row>
    <row r="125" spans="3:13" ht="12" customHeight="1" x14ac:dyDescent="0.2">
      <c r="C125" s="13"/>
      <c r="D125" s="19">
        <f>'Revenue - NHC'!D126</f>
        <v>115</v>
      </c>
      <c r="E125" s="70" t="str">
        <f>IF(OR('Services - NHC'!E124="",'Services - NHC'!E124="[Enter service]"),"",'Services - NHC'!E124)</f>
        <v/>
      </c>
      <c r="F125" s="71" t="str">
        <f>IF(OR('Services - NHC'!F124="",'Services - NHC'!F124="[Select]"),"",'Services - NHC'!F124)</f>
        <v/>
      </c>
      <c r="G125" s="26"/>
      <c r="H125" s="76"/>
      <c r="I125" s="76"/>
      <c r="J125" s="76"/>
      <c r="K125" s="76"/>
      <c r="L125" s="77">
        <f t="shared" si="1"/>
        <v>0</v>
      </c>
      <c r="M125" s="31"/>
    </row>
    <row r="126" spans="3:13" ht="12" customHeight="1" x14ac:dyDescent="0.2">
      <c r="C126" s="13"/>
      <c r="D126" s="19">
        <f>'Revenue - NHC'!D127</f>
        <v>116</v>
      </c>
      <c r="E126" s="70" t="str">
        <f>IF(OR('Services - NHC'!E125="",'Services - NHC'!E125="[Enter service]"),"",'Services - NHC'!E125)</f>
        <v/>
      </c>
      <c r="F126" s="71" t="str">
        <f>IF(OR('Services - NHC'!F125="",'Services - NHC'!F125="[Select]"),"",'Services - NHC'!F125)</f>
        <v/>
      </c>
      <c r="G126" s="26"/>
      <c r="H126" s="76"/>
      <c r="I126" s="76"/>
      <c r="J126" s="76"/>
      <c r="K126" s="76"/>
      <c r="L126" s="77">
        <f t="shared" si="1"/>
        <v>0</v>
      </c>
      <c r="M126" s="31"/>
    </row>
    <row r="127" spans="3:13" ht="12" customHeight="1" x14ac:dyDescent="0.2">
      <c r="C127" s="13"/>
      <c r="D127" s="19">
        <f>'Revenue - NHC'!D128</f>
        <v>117</v>
      </c>
      <c r="E127" s="70" t="str">
        <f>IF(OR('Services - NHC'!E126="",'Services - NHC'!E126="[Enter service]"),"",'Services - NHC'!E126)</f>
        <v/>
      </c>
      <c r="F127" s="71" t="str">
        <f>IF(OR('Services - NHC'!F126="",'Services - NHC'!F126="[Select]"),"",'Services - NHC'!F126)</f>
        <v/>
      </c>
      <c r="G127" s="26"/>
      <c r="H127" s="76"/>
      <c r="I127" s="76"/>
      <c r="J127" s="76"/>
      <c r="K127" s="76"/>
      <c r="L127" s="77">
        <f t="shared" si="1"/>
        <v>0</v>
      </c>
      <c r="M127" s="31"/>
    </row>
    <row r="128" spans="3:13" ht="12" customHeight="1" x14ac:dyDescent="0.2">
      <c r="C128" s="13"/>
      <c r="D128" s="19">
        <f>'Revenue - NHC'!D129</f>
        <v>118</v>
      </c>
      <c r="E128" s="70" t="str">
        <f>IF(OR('Services - NHC'!E127="",'Services - NHC'!E127="[Enter service]"),"",'Services - NHC'!E127)</f>
        <v/>
      </c>
      <c r="F128" s="71" t="str">
        <f>IF(OR('Services - NHC'!F127="",'Services - NHC'!F127="[Select]"),"",'Services - NHC'!F127)</f>
        <v/>
      </c>
      <c r="G128" s="26"/>
      <c r="H128" s="76"/>
      <c r="I128" s="76"/>
      <c r="J128" s="76"/>
      <c r="K128" s="76"/>
      <c r="L128" s="77">
        <f t="shared" si="1"/>
        <v>0</v>
      </c>
      <c r="M128" s="31"/>
    </row>
    <row r="129" spans="3:13" ht="12" customHeight="1" x14ac:dyDescent="0.2">
      <c r="C129" s="13"/>
      <c r="D129" s="19">
        <f>'Revenue - NHC'!D130</f>
        <v>119</v>
      </c>
      <c r="E129" s="70" t="str">
        <f>IF(OR('Services - NHC'!E128="",'Services - NHC'!E128="[Enter service]"),"",'Services - NHC'!E128)</f>
        <v/>
      </c>
      <c r="F129" s="71" t="str">
        <f>IF(OR('Services - NHC'!F128="",'Services - NHC'!F128="[Select]"),"",'Services - NHC'!F128)</f>
        <v/>
      </c>
      <c r="G129" s="26"/>
      <c r="H129" s="76"/>
      <c r="I129" s="76"/>
      <c r="J129" s="76"/>
      <c r="K129" s="76"/>
      <c r="L129" s="77">
        <f t="shared" si="1"/>
        <v>0</v>
      </c>
      <c r="M129" s="31"/>
    </row>
    <row r="130" spans="3:13" ht="12" customHeight="1" x14ac:dyDescent="0.2">
      <c r="C130" s="13"/>
      <c r="D130" s="19">
        <f>'Revenue - NHC'!D131</f>
        <v>120</v>
      </c>
      <c r="E130" s="70" t="str">
        <f>IF(OR('Services - NHC'!E129="",'Services - NHC'!E129="[Enter service]"),"",'Services - NHC'!E129)</f>
        <v/>
      </c>
      <c r="F130" s="71" t="str">
        <f>IF(OR('Services - NHC'!F129="",'Services - NHC'!F129="[Select]"),"",'Services - NHC'!F129)</f>
        <v/>
      </c>
      <c r="G130" s="26"/>
      <c r="H130" s="76"/>
      <c r="I130" s="76"/>
      <c r="J130" s="76"/>
      <c r="K130" s="76"/>
      <c r="L130" s="77">
        <f t="shared" si="1"/>
        <v>0</v>
      </c>
      <c r="M130" s="31"/>
    </row>
    <row r="131" spans="3:13" ht="12" customHeight="1" x14ac:dyDescent="0.2">
      <c r="C131" s="13"/>
      <c r="D131" s="19">
        <f>'Revenue - NHC'!D132</f>
        <v>121</v>
      </c>
      <c r="E131" s="70" t="str">
        <f>IF(OR('Services - NHC'!E130="",'Services - NHC'!E130="[Enter service]"),"",'Services - NHC'!E130)</f>
        <v/>
      </c>
      <c r="F131" s="71" t="str">
        <f>IF(OR('Services - NHC'!F130="",'Services - NHC'!F130="[Select]"),"",'Services - NHC'!F130)</f>
        <v/>
      </c>
      <c r="G131" s="26"/>
      <c r="H131" s="76"/>
      <c r="I131" s="76"/>
      <c r="J131" s="76"/>
      <c r="K131" s="76"/>
      <c r="L131" s="77">
        <f t="shared" si="1"/>
        <v>0</v>
      </c>
      <c r="M131" s="31"/>
    </row>
    <row r="132" spans="3:13" ht="12" customHeight="1" x14ac:dyDescent="0.2">
      <c r="C132" s="13"/>
      <c r="D132" s="19">
        <f>'Revenue - NHC'!D133</f>
        <v>122</v>
      </c>
      <c r="E132" s="70" t="str">
        <f>IF(OR('Services - NHC'!E131="",'Services - NHC'!E131="[Enter service]"),"",'Services - NHC'!E131)</f>
        <v/>
      </c>
      <c r="F132" s="71" t="str">
        <f>IF(OR('Services - NHC'!F131="",'Services - NHC'!F131="[Select]"),"",'Services - NHC'!F131)</f>
        <v/>
      </c>
      <c r="G132" s="26"/>
      <c r="H132" s="76"/>
      <c r="I132" s="76"/>
      <c r="J132" s="76"/>
      <c r="K132" s="76"/>
      <c r="L132" s="77">
        <f t="shared" si="1"/>
        <v>0</v>
      </c>
      <c r="M132" s="31"/>
    </row>
    <row r="133" spans="3:13" ht="12" customHeight="1" x14ac:dyDescent="0.2">
      <c r="C133" s="13"/>
      <c r="D133" s="19">
        <f>'Revenue - NHC'!D134</f>
        <v>123</v>
      </c>
      <c r="E133" s="70" t="str">
        <f>IF(OR('Services - NHC'!E132="",'Services - NHC'!E132="[Enter service]"),"",'Services - NHC'!E132)</f>
        <v/>
      </c>
      <c r="F133" s="71" t="str">
        <f>IF(OR('Services - NHC'!F132="",'Services - NHC'!F132="[Select]"),"",'Services - NHC'!F132)</f>
        <v/>
      </c>
      <c r="G133" s="26"/>
      <c r="H133" s="76"/>
      <c r="I133" s="76"/>
      <c r="J133" s="76"/>
      <c r="K133" s="76"/>
      <c r="L133" s="77">
        <f t="shared" si="1"/>
        <v>0</v>
      </c>
      <c r="M133" s="31"/>
    </row>
    <row r="134" spans="3:13" ht="12" customHeight="1" x14ac:dyDescent="0.2">
      <c r="C134" s="13"/>
      <c r="D134" s="19">
        <f>'Revenue - NHC'!D135</f>
        <v>124</v>
      </c>
      <c r="E134" s="70" t="str">
        <f>IF(OR('Services - NHC'!E133="",'Services - NHC'!E133="[Enter service]"),"",'Services - NHC'!E133)</f>
        <v/>
      </c>
      <c r="F134" s="71" t="str">
        <f>IF(OR('Services - NHC'!F133="",'Services - NHC'!F133="[Select]"),"",'Services - NHC'!F133)</f>
        <v/>
      </c>
      <c r="G134" s="26"/>
      <c r="H134" s="76"/>
      <c r="I134" s="76"/>
      <c r="J134" s="76"/>
      <c r="K134" s="76"/>
      <c r="L134" s="77">
        <f t="shared" si="1"/>
        <v>0</v>
      </c>
      <c r="M134" s="31"/>
    </row>
    <row r="135" spans="3:13" ht="12" customHeight="1" x14ac:dyDescent="0.2">
      <c r="C135" s="13"/>
      <c r="D135" s="19">
        <f>'Revenue - NHC'!D136</f>
        <v>125</v>
      </c>
      <c r="E135" s="70" t="str">
        <f>IF(OR('Services - NHC'!E134="",'Services - NHC'!E134="[Enter service]"),"",'Services - NHC'!E134)</f>
        <v/>
      </c>
      <c r="F135" s="71" t="str">
        <f>IF(OR('Services - NHC'!F134="",'Services - NHC'!F134="[Select]"),"",'Services - NHC'!F134)</f>
        <v/>
      </c>
      <c r="G135" s="26"/>
      <c r="H135" s="76"/>
      <c r="I135" s="76"/>
      <c r="J135" s="76"/>
      <c r="K135" s="76"/>
      <c r="L135" s="77">
        <f t="shared" si="1"/>
        <v>0</v>
      </c>
      <c r="M135" s="31"/>
    </row>
    <row r="136" spans="3:13" ht="12" customHeight="1" x14ac:dyDescent="0.2">
      <c r="C136" s="13"/>
      <c r="D136" s="19">
        <f>'Revenue - NHC'!D137</f>
        <v>126</v>
      </c>
      <c r="E136" s="70" t="str">
        <f>IF(OR('Services - NHC'!E135="",'Services - NHC'!E135="[Enter service]"),"",'Services - NHC'!E135)</f>
        <v/>
      </c>
      <c r="F136" s="71" t="str">
        <f>IF(OR('Services - NHC'!F135="",'Services - NHC'!F135="[Select]"),"",'Services - NHC'!F135)</f>
        <v/>
      </c>
      <c r="G136" s="26"/>
      <c r="H136" s="76"/>
      <c r="I136" s="76"/>
      <c r="J136" s="76"/>
      <c r="K136" s="76"/>
      <c r="L136" s="77">
        <f t="shared" si="1"/>
        <v>0</v>
      </c>
      <c r="M136" s="31"/>
    </row>
    <row r="137" spans="3:13" ht="12" customHeight="1" x14ac:dyDescent="0.2">
      <c r="C137" s="13"/>
      <c r="D137" s="19">
        <f>'Revenue - NHC'!D138</f>
        <v>127</v>
      </c>
      <c r="E137" s="70" t="str">
        <f>IF(OR('Services - NHC'!E136="",'Services - NHC'!E136="[Enter service]"),"",'Services - NHC'!E136)</f>
        <v/>
      </c>
      <c r="F137" s="71" t="str">
        <f>IF(OR('Services - NHC'!F136="",'Services - NHC'!F136="[Select]"),"",'Services - NHC'!F136)</f>
        <v/>
      </c>
      <c r="G137" s="26"/>
      <c r="H137" s="76"/>
      <c r="I137" s="76"/>
      <c r="J137" s="76"/>
      <c r="K137" s="76"/>
      <c r="L137" s="77">
        <f t="shared" si="1"/>
        <v>0</v>
      </c>
      <c r="M137" s="31"/>
    </row>
    <row r="138" spans="3:13" ht="12" customHeight="1" x14ac:dyDescent="0.2">
      <c r="C138" s="13"/>
      <c r="D138" s="19">
        <f>'Revenue - NHC'!D139</f>
        <v>128</v>
      </c>
      <c r="E138" s="70" t="str">
        <f>IF(OR('Services - NHC'!E137="",'Services - NHC'!E137="[Enter service]"),"",'Services - NHC'!E137)</f>
        <v/>
      </c>
      <c r="F138" s="71" t="str">
        <f>IF(OR('Services - NHC'!F137="",'Services - NHC'!F137="[Select]"),"",'Services - NHC'!F137)</f>
        <v/>
      </c>
      <c r="G138" s="26"/>
      <c r="H138" s="76"/>
      <c r="I138" s="76"/>
      <c r="J138" s="76"/>
      <c r="K138" s="76"/>
      <c r="L138" s="77">
        <f t="shared" si="1"/>
        <v>0</v>
      </c>
      <c r="M138" s="31"/>
    </row>
    <row r="139" spans="3:13" ht="12" customHeight="1" x14ac:dyDescent="0.2">
      <c r="C139" s="13"/>
      <c r="D139" s="19">
        <f>'Revenue - NHC'!D140</f>
        <v>129</v>
      </c>
      <c r="E139" s="70" t="str">
        <f>IF(OR('Services - NHC'!E138="",'Services - NHC'!E138="[Enter service]"),"",'Services - NHC'!E138)</f>
        <v/>
      </c>
      <c r="F139" s="71" t="str">
        <f>IF(OR('Services - NHC'!F138="",'Services - NHC'!F138="[Select]"),"",'Services - NHC'!F138)</f>
        <v/>
      </c>
      <c r="G139" s="26"/>
      <c r="H139" s="76"/>
      <c r="I139" s="76"/>
      <c r="J139" s="76"/>
      <c r="K139" s="76"/>
      <c r="L139" s="77">
        <f t="shared" si="1"/>
        <v>0</v>
      </c>
      <c r="M139" s="31"/>
    </row>
    <row r="140" spans="3:13" ht="12" customHeight="1" x14ac:dyDescent="0.2">
      <c r="C140" s="13"/>
      <c r="D140" s="19">
        <f>'Revenue - NHC'!D141</f>
        <v>130</v>
      </c>
      <c r="E140" s="70" t="str">
        <f>IF(OR('Services - NHC'!E139="",'Services - NHC'!E139="[Enter service]"),"",'Services - NHC'!E139)</f>
        <v/>
      </c>
      <c r="F140" s="71" t="str">
        <f>IF(OR('Services - NHC'!F139="",'Services - NHC'!F139="[Select]"),"",'Services - NHC'!F139)</f>
        <v/>
      </c>
      <c r="G140" s="26"/>
      <c r="H140" s="76"/>
      <c r="I140" s="76"/>
      <c r="J140" s="76"/>
      <c r="K140" s="76"/>
      <c r="L140" s="77">
        <f t="shared" si="1"/>
        <v>0</v>
      </c>
      <c r="M140" s="31"/>
    </row>
    <row r="141" spans="3:13" ht="12" customHeight="1" x14ac:dyDescent="0.2">
      <c r="C141" s="13"/>
      <c r="D141" s="19">
        <f>'Revenue - NHC'!D142</f>
        <v>131</v>
      </c>
      <c r="E141" s="70" t="str">
        <f>IF(OR('Services - NHC'!E140="",'Services - NHC'!E140="[Enter service]"),"",'Services - NHC'!E140)</f>
        <v/>
      </c>
      <c r="F141" s="71" t="str">
        <f>IF(OR('Services - NHC'!F140="",'Services - NHC'!F140="[Select]"),"",'Services - NHC'!F140)</f>
        <v/>
      </c>
      <c r="G141" s="26"/>
      <c r="H141" s="76"/>
      <c r="I141" s="76"/>
      <c r="J141" s="76"/>
      <c r="K141" s="76"/>
      <c r="L141" s="77">
        <f t="shared" si="1"/>
        <v>0</v>
      </c>
      <c r="M141" s="31"/>
    </row>
    <row r="142" spans="3:13" ht="12" customHeight="1" x14ac:dyDescent="0.2">
      <c r="C142" s="13"/>
      <c r="D142" s="19">
        <f>'Revenue - NHC'!D143</f>
        <v>132</v>
      </c>
      <c r="E142" s="70" t="str">
        <f>IF(OR('Services - NHC'!E141="",'Services - NHC'!E141="[Enter service]"),"",'Services - NHC'!E141)</f>
        <v/>
      </c>
      <c r="F142" s="71" t="str">
        <f>IF(OR('Services - NHC'!F141="",'Services - NHC'!F141="[Select]"),"",'Services - NHC'!F141)</f>
        <v/>
      </c>
      <c r="G142" s="26"/>
      <c r="H142" s="76"/>
      <c r="I142" s="76"/>
      <c r="J142" s="76"/>
      <c r="K142" s="76"/>
      <c r="L142" s="77">
        <f t="shared" si="1"/>
        <v>0</v>
      </c>
      <c r="M142" s="31"/>
    </row>
    <row r="143" spans="3:13" ht="12" customHeight="1" x14ac:dyDescent="0.2">
      <c r="C143" s="13"/>
      <c r="D143" s="19">
        <f>'Revenue - NHC'!D144</f>
        <v>133</v>
      </c>
      <c r="E143" s="70" t="str">
        <f>IF(OR('Services - NHC'!E142="",'Services - NHC'!E142="[Enter service]"),"",'Services - NHC'!E142)</f>
        <v/>
      </c>
      <c r="F143" s="71" t="str">
        <f>IF(OR('Services - NHC'!F142="",'Services - NHC'!F142="[Select]"),"",'Services - NHC'!F142)</f>
        <v/>
      </c>
      <c r="G143" s="26"/>
      <c r="H143" s="76"/>
      <c r="I143" s="76"/>
      <c r="J143" s="76"/>
      <c r="K143" s="76"/>
      <c r="L143" s="77">
        <f t="shared" si="1"/>
        <v>0</v>
      </c>
      <c r="M143" s="31"/>
    </row>
    <row r="144" spans="3:13" ht="12" customHeight="1" x14ac:dyDescent="0.2">
      <c r="C144" s="13"/>
      <c r="D144" s="19">
        <f>'Revenue - NHC'!D145</f>
        <v>134</v>
      </c>
      <c r="E144" s="70" t="str">
        <f>IF(OR('Services - NHC'!E143="",'Services - NHC'!E143="[Enter service]"),"",'Services - NHC'!E143)</f>
        <v/>
      </c>
      <c r="F144" s="71" t="str">
        <f>IF(OR('Services - NHC'!F143="",'Services - NHC'!F143="[Select]"),"",'Services - NHC'!F143)</f>
        <v/>
      </c>
      <c r="G144" s="26"/>
      <c r="H144" s="76"/>
      <c r="I144" s="76"/>
      <c r="J144" s="76"/>
      <c r="K144" s="76"/>
      <c r="L144" s="77">
        <f t="shared" si="1"/>
        <v>0</v>
      </c>
      <c r="M144" s="31"/>
    </row>
    <row r="145" spans="3:13" ht="12" customHeight="1" x14ac:dyDescent="0.2">
      <c r="C145" s="13"/>
      <c r="D145" s="19">
        <f>'Revenue - NHC'!D146</f>
        <v>135</v>
      </c>
      <c r="E145" s="70" t="str">
        <f>IF(OR('Services - NHC'!E144="",'Services - NHC'!E144="[Enter service]"),"",'Services - NHC'!E144)</f>
        <v/>
      </c>
      <c r="F145" s="71" t="str">
        <f>IF(OR('Services - NHC'!F144="",'Services - NHC'!F144="[Select]"),"",'Services - NHC'!F144)</f>
        <v/>
      </c>
      <c r="G145" s="26"/>
      <c r="H145" s="76"/>
      <c r="I145" s="76"/>
      <c r="J145" s="76"/>
      <c r="K145" s="76"/>
      <c r="L145" s="77">
        <f t="shared" si="1"/>
        <v>0</v>
      </c>
      <c r="M145" s="31"/>
    </row>
    <row r="146" spans="3:13" ht="12" customHeight="1" x14ac:dyDescent="0.2">
      <c r="C146" s="13"/>
      <c r="D146" s="19">
        <f>'Revenue - NHC'!D147</f>
        <v>136</v>
      </c>
      <c r="E146" s="70" t="str">
        <f>IF(OR('Services - NHC'!E145="",'Services - NHC'!E145="[Enter service]"),"",'Services - NHC'!E145)</f>
        <v/>
      </c>
      <c r="F146" s="71" t="str">
        <f>IF(OR('Services - NHC'!F145="",'Services - NHC'!F145="[Select]"),"",'Services - NHC'!F145)</f>
        <v/>
      </c>
      <c r="G146" s="26"/>
      <c r="H146" s="76"/>
      <c r="I146" s="76"/>
      <c r="J146" s="76"/>
      <c r="K146" s="76"/>
      <c r="L146" s="77">
        <f t="shared" si="1"/>
        <v>0</v>
      </c>
      <c r="M146" s="31"/>
    </row>
    <row r="147" spans="3:13" ht="12" customHeight="1" x14ac:dyDescent="0.2">
      <c r="C147" s="13"/>
      <c r="D147" s="19">
        <f>'Revenue - NHC'!D148</f>
        <v>137</v>
      </c>
      <c r="E147" s="70" t="str">
        <f>IF(OR('Services - NHC'!E146="",'Services - NHC'!E146="[Enter service]"),"",'Services - NHC'!E146)</f>
        <v/>
      </c>
      <c r="F147" s="71" t="str">
        <f>IF(OR('Services - NHC'!F146="",'Services - NHC'!F146="[Select]"),"",'Services - NHC'!F146)</f>
        <v/>
      </c>
      <c r="G147" s="26"/>
      <c r="H147" s="76"/>
      <c r="I147" s="76"/>
      <c r="J147" s="76"/>
      <c r="K147" s="76"/>
      <c r="L147" s="77">
        <f t="shared" si="1"/>
        <v>0</v>
      </c>
      <c r="M147" s="31"/>
    </row>
    <row r="148" spans="3:13" ht="12" customHeight="1" x14ac:dyDescent="0.2">
      <c r="C148" s="13"/>
      <c r="D148" s="19">
        <f>'Revenue - NHC'!D149</f>
        <v>138</v>
      </c>
      <c r="E148" s="70" t="str">
        <f>IF(OR('Services - NHC'!E147="",'Services - NHC'!E147="[Enter service]"),"",'Services - NHC'!E147)</f>
        <v/>
      </c>
      <c r="F148" s="71" t="str">
        <f>IF(OR('Services - NHC'!F147="",'Services - NHC'!F147="[Select]"),"",'Services - NHC'!F147)</f>
        <v/>
      </c>
      <c r="G148" s="26"/>
      <c r="H148" s="76"/>
      <c r="I148" s="76"/>
      <c r="J148" s="76"/>
      <c r="K148" s="76"/>
      <c r="L148" s="77">
        <f t="shared" si="1"/>
        <v>0</v>
      </c>
      <c r="M148" s="31"/>
    </row>
    <row r="149" spans="3:13" ht="12" customHeight="1" x14ac:dyDescent="0.2">
      <c r="C149" s="13"/>
      <c r="D149" s="19">
        <f>'Revenue - NHC'!D150</f>
        <v>139</v>
      </c>
      <c r="E149" s="70" t="str">
        <f>IF(OR('Services - NHC'!E148="",'Services - NHC'!E148="[Enter service]"),"",'Services - NHC'!E148)</f>
        <v/>
      </c>
      <c r="F149" s="71" t="str">
        <f>IF(OR('Services - NHC'!F148="",'Services - NHC'!F148="[Select]"),"",'Services - NHC'!F148)</f>
        <v/>
      </c>
      <c r="G149" s="26"/>
      <c r="H149" s="76"/>
      <c r="I149" s="76"/>
      <c r="J149" s="76"/>
      <c r="K149" s="76"/>
      <c r="L149" s="77">
        <f t="shared" si="1"/>
        <v>0</v>
      </c>
      <c r="M149" s="31"/>
    </row>
    <row r="150" spans="3:13" ht="12" customHeight="1" x14ac:dyDescent="0.2">
      <c r="C150" s="13"/>
      <c r="D150" s="19">
        <f>'Revenue - NHC'!D151</f>
        <v>140</v>
      </c>
      <c r="E150" s="70" t="str">
        <f>IF(OR('Services - NHC'!E149="",'Services - NHC'!E149="[Enter service]"),"",'Services - NHC'!E149)</f>
        <v/>
      </c>
      <c r="F150" s="71" t="str">
        <f>IF(OR('Services - NHC'!F149="",'Services - NHC'!F149="[Select]"),"",'Services - NHC'!F149)</f>
        <v/>
      </c>
      <c r="G150" s="26"/>
      <c r="H150" s="76"/>
      <c r="I150" s="76"/>
      <c r="J150" s="76"/>
      <c r="K150" s="76"/>
      <c r="L150" s="77">
        <f t="shared" si="1"/>
        <v>0</v>
      </c>
      <c r="M150" s="31"/>
    </row>
    <row r="151" spans="3:13" ht="12" customHeight="1" collapsed="1" thickBot="1" x14ac:dyDescent="0.25">
      <c r="C151" s="13"/>
      <c r="D151" s="19"/>
      <c r="E151" s="78" t="s">
        <v>92</v>
      </c>
      <c r="F151" s="79"/>
      <c r="G151" s="26"/>
      <c r="H151" s="80"/>
      <c r="I151" s="80"/>
      <c r="J151" s="80"/>
      <c r="K151" s="80">
        <f>450000+196893+50000</f>
        <v>696893</v>
      </c>
      <c r="L151" s="77">
        <f t="shared" si="1"/>
        <v>696893</v>
      </c>
      <c r="M151" s="31"/>
    </row>
    <row r="152" spans="3:13" ht="12" customHeight="1" thickTop="1" x14ac:dyDescent="0.2">
      <c r="C152" s="13"/>
      <c r="D152" s="14"/>
      <c r="E152" s="50" t="s">
        <v>91</v>
      </c>
      <c r="F152" s="51"/>
      <c r="G152" s="26"/>
      <c r="H152" s="52">
        <f>+SUM(H11:H151)</f>
        <v>58584942</v>
      </c>
      <c r="I152" s="52">
        <f>+SUM(I11:I151)</f>
        <v>62571544</v>
      </c>
      <c r="J152" s="52">
        <f>+SUM(J11:J151)</f>
        <v>32648815</v>
      </c>
      <c r="K152" s="52">
        <f>+SUM(K11:K151)</f>
        <v>5317869</v>
      </c>
      <c r="L152" s="53">
        <f>SUM(H152:K152)</f>
        <v>159123170</v>
      </c>
      <c r="M152" s="31"/>
    </row>
    <row r="153" spans="3:13" ht="12.6" customHeight="1" thickBot="1" x14ac:dyDescent="0.25">
      <c r="C153" s="32"/>
      <c r="D153" s="33"/>
      <c r="E153" s="34"/>
      <c r="F153" s="35"/>
      <c r="G153" s="130"/>
      <c r="H153" s="33"/>
      <c r="I153" s="36"/>
      <c r="J153" s="36"/>
      <c r="K153" s="36"/>
      <c r="L153" s="36"/>
      <c r="M153" s="48"/>
    </row>
    <row r="154" spans="3:13" x14ac:dyDescent="0.2">
      <c r="F154" s="6"/>
      <c r="G154" s="6"/>
      <c r="K154" s="38"/>
      <c r="L154" s="38"/>
    </row>
    <row r="155" spans="3:13" x14ac:dyDescent="0.2">
      <c r="F155" s="6"/>
      <c r="G155" s="6"/>
    </row>
    <row r="156" spans="3:13" ht="13.5" thickBot="1" x14ac:dyDescent="0.25">
      <c r="F156" s="6"/>
      <c r="G156" s="6"/>
    </row>
    <row r="157" spans="3:13" x14ac:dyDescent="0.2">
      <c r="C157" s="434"/>
      <c r="D157" s="435"/>
      <c r="E157" s="435"/>
      <c r="F157" s="412"/>
      <c r="G157" s="412"/>
      <c r="H157" s="413"/>
    </row>
    <row r="158" spans="3:13" x14ac:dyDescent="0.2">
      <c r="C158" s="13"/>
      <c r="D158" s="14"/>
      <c r="E158" s="25" t="s">
        <v>275</v>
      </c>
      <c r="F158" s="15"/>
      <c r="G158" s="15"/>
      <c r="H158" s="31"/>
    </row>
    <row r="159" spans="3:13" x14ac:dyDescent="0.2">
      <c r="C159" s="13"/>
      <c r="D159" s="14"/>
      <c r="E159" s="6" t="s">
        <v>278</v>
      </c>
      <c r="F159" s="15" t="s">
        <v>270</v>
      </c>
      <c r="G159" s="15"/>
      <c r="H159" s="31"/>
    </row>
    <row r="160" spans="3:13" x14ac:dyDescent="0.2">
      <c r="C160" s="13"/>
      <c r="D160" s="14"/>
      <c r="E160" s="417" t="s">
        <v>441</v>
      </c>
      <c r="F160" s="418">
        <v>450000</v>
      </c>
      <c r="G160" s="419"/>
      <c r="H160" s="31"/>
    </row>
    <row r="161" spans="3:8" x14ac:dyDescent="0.2">
      <c r="C161" s="13"/>
      <c r="D161" s="14"/>
      <c r="E161" s="417" t="s">
        <v>439</v>
      </c>
      <c r="F161" s="418">
        <v>196893</v>
      </c>
      <c r="G161" s="419"/>
      <c r="H161" s="31"/>
    </row>
    <row r="162" spans="3:8" x14ac:dyDescent="0.2">
      <c r="C162" s="13"/>
      <c r="D162" s="14"/>
      <c r="E162" s="417" t="s">
        <v>440</v>
      </c>
      <c r="F162" s="418">
        <v>50000</v>
      </c>
      <c r="G162" s="419"/>
      <c r="H162" s="31"/>
    </row>
    <row r="163" spans="3:8" x14ac:dyDescent="0.2">
      <c r="C163" s="13"/>
      <c r="D163" s="14"/>
      <c r="E163" s="417" t="s">
        <v>272</v>
      </c>
      <c r="F163" s="418"/>
      <c r="G163" s="419"/>
      <c r="H163" s="31"/>
    </row>
    <row r="164" spans="3:8" x14ac:dyDescent="0.2">
      <c r="C164" s="13"/>
      <c r="D164" s="14"/>
      <c r="E164" s="417" t="s">
        <v>272</v>
      </c>
      <c r="F164" s="418"/>
      <c r="G164" s="419"/>
      <c r="H164" s="31"/>
    </row>
    <row r="165" spans="3:8" x14ac:dyDescent="0.2">
      <c r="C165" s="13"/>
      <c r="D165" s="14"/>
      <c r="E165" s="417" t="s">
        <v>272</v>
      </c>
      <c r="F165" s="418"/>
      <c r="G165" s="419"/>
      <c r="H165" s="31"/>
    </row>
    <row r="166" spans="3:8" x14ac:dyDescent="0.2">
      <c r="C166" s="13"/>
      <c r="D166" s="14"/>
      <c r="E166" s="417" t="s">
        <v>272</v>
      </c>
      <c r="F166" s="418"/>
      <c r="G166" s="419"/>
      <c r="H166" s="31"/>
    </row>
    <row r="167" spans="3:8" x14ac:dyDescent="0.2">
      <c r="C167" s="13"/>
      <c r="D167" s="14"/>
      <c r="E167" s="417" t="s">
        <v>272</v>
      </c>
      <c r="F167" s="418"/>
      <c r="G167" s="419"/>
      <c r="H167" s="31"/>
    </row>
    <row r="168" spans="3:8" x14ac:dyDescent="0.2">
      <c r="C168" s="13"/>
      <c r="D168" s="14"/>
      <c r="E168" s="417" t="s">
        <v>272</v>
      </c>
      <c r="F168" s="418"/>
      <c r="G168" s="419"/>
      <c r="H168" s="31"/>
    </row>
    <row r="169" spans="3:8" x14ac:dyDescent="0.2">
      <c r="C169" s="13"/>
      <c r="D169" s="14"/>
      <c r="E169" s="417" t="s">
        <v>272</v>
      </c>
      <c r="F169" s="418"/>
      <c r="G169" s="419"/>
      <c r="H169" s="31"/>
    </row>
    <row r="170" spans="3:8" x14ac:dyDescent="0.2">
      <c r="C170" s="13"/>
      <c r="D170" s="14"/>
      <c r="E170" s="417" t="s">
        <v>272</v>
      </c>
      <c r="F170" s="418"/>
      <c r="G170" s="419"/>
      <c r="H170" s="31"/>
    </row>
    <row r="171" spans="3:8" x14ac:dyDescent="0.2">
      <c r="C171" s="13"/>
      <c r="D171" s="14"/>
      <c r="E171" s="417" t="s">
        <v>272</v>
      </c>
      <c r="F171" s="418"/>
      <c r="G171" s="419"/>
      <c r="H171" s="31"/>
    </row>
    <row r="172" spans="3:8" x14ac:dyDescent="0.2">
      <c r="C172" s="13"/>
      <c r="D172" s="14"/>
      <c r="E172" s="417" t="s">
        <v>272</v>
      </c>
      <c r="F172" s="418"/>
      <c r="G172" s="419"/>
      <c r="H172" s="31"/>
    </row>
    <row r="173" spans="3:8" x14ac:dyDescent="0.2">
      <c r="C173" s="13"/>
      <c r="D173" s="14"/>
      <c r="E173" s="29" t="s">
        <v>91</v>
      </c>
      <c r="F173" s="419">
        <f>SUM(F160:F172)</f>
        <v>696893</v>
      </c>
      <c r="G173" s="419"/>
      <c r="H173" s="31"/>
    </row>
    <row r="174" spans="3:8" x14ac:dyDescent="0.2">
      <c r="C174" s="13"/>
      <c r="D174" s="14"/>
      <c r="E174" s="29"/>
      <c r="F174" s="26"/>
      <c r="G174" s="26"/>
      <c r="H174" s="31"/>
    </row>
    <row r="175" spans="3:8" x14ac:dyDescent="0.2">
      <c r="C175" s="13"/>
      <c r="D175" s="14"/>
      <c r="E175" s="29" t="s">
        <v>276</v>
      </c>
      <c r="F175" s="432">
        <f>L151</f>
        <v>696893</v>
      </c>
      <c r="G175" s="432"/>
      <c r="H175" s="31"/>
    </row>
    <row r="176" spans="3:8" x14ac:dyDescent="0.2">
      <c r="C176" s="13"/>
      <c r="D176" s="14"/>
      <c r="E176" s="30" t="s">
        <v>222</v>
      </c>
      <c r="F176" s="431">
        <f>F173-F175</f>
        <v>0</v>
      </c>
      <c r="G176" s="432"/>
      <c r="H176" s="31"/>
    </row>
    <row r="177" spans="3:8" ht="14.25" x14ac:dyDescent="0.2">
      <c r="C177" s="13"/>
      <c r="D177" s="14"/>
      <c r="E177" s="425" t="s">
        <v>271</v>
      </c>
      <c r="F177" s="436" t="str">
        <f>IF(F176="","",IF(F176=0,"OK","ISSUE"))</f>
        <v>OK</v>
      </c>
      <c r="G177" s="424"/>
      <c r="H177" s="31"/>
    </row>
    <row r="178" spans="3:8" x14ac:dyDescent="0.2">
      <c r="C178" s="13"/>
      <c r="D178" s="14"/>
      <c r="G178" s="426"/>
      <c r="H178" s="31"/>
    </row>
    <row r="179" spans="3:8" ht="13.5" thickBot="1" x14ac:dyDescent="0.25">
      <c r="C179" s="126"/>
      <c r="D179" s="265"/>
      <c r="E179" s="265"/>
      <c r="F179" s="433"/>
      <c r="G179" s="433"/>
      <c r="H179" s="131"/>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conditionalFormatting sqref="G177:G178 F176:F177">
    <cfRule type="cellIs" dxfId="41" priority="1" operator="equal">
      <formula>"OK"</formula>
    </cfRule>
    <cfRule type="cellIs" dxfId="40" priority="2" operator="equal">
      <formula>"ISSUE"</formula>
    </cfRule>
  </conditionalFormatting>
  <pageMargins left="0.25" right="0.25" top="0.75" bottom="0.75" header="0.3" footer="0.3"/>
  <pageSetup paperSize="8" scale="73" orientation="portrait"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fitToPage="1"/>
  </sheetPr>
  <dimension ref="A1:V339"/>
  <sheetViews>
    <sheetView zoomScale="80" zoomScaleNormal="80" zoomScalePageLayoutView="80" workbookViewId="0">
      <pane xSplit="5" ySplit="4" topLeftCell="F50" activePane="bottomRight" state="frozen"/>
      <selection activeCell="A10" sqref="A10"/>
      <selection pane="topRight" activeCell="A10" sqref="A10"/>
      <selection pane="bottomLeft" activeCell="A10" sqref="A10"/>
      <selection pane="bottomRight" activeCell="I70" sqref="I70:I92"/>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84" customWidth="1"/>
    <col min="6" max="6" width="19.33203125" style="54" customWidth="1"/>
    <col min="7" max="7" width="6.1640625" style="54" customWidth="1"/>
    <col min="8" max="9" width="50.1640625" style="6" customWidth="1"/>
    <col min="10" max="10" width="3.33203125" style="6" customWidth="1"/>
    <col min="11" max="17" width="17.33203125" style="6" customWidth="1"/>
    <col min="18" max="18" width="19.33203125" style="6" bestFit="1"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189</v>
      </c>
      <c r="H2" s="14"/>
    </row>
    <row r="3" spans="1:22" ht="16.350000000000001" customHeight="1" x14ac:dyDescent="0.2">
      <c r="B3" s="43" t="str">
        <f>'Revenue - NHC'!B3</f>
        <v>Ballarat (C)</v>
      </c>
    </row>
    <row r="4" spans="1:22" ht="12" customHeight="1" thickBot="1" x14ac:dyDescent="0.25">
      <c r="C4" s="14"/>
      <c r="D4" s="45"/>
      <c r="E4" s="86"/>
      <c r="F4" s="86"/>
      <c r="G4" s="86"/>
      <c r="H4" s="86"/>
      <c r="I4" s="86"/>
      <c r="J4" s="86"/>
      <c r="K4" s="86"/>
      <c r="L4" s="86"/>
      <c r="M4" s="86"/>
      <c r="N4" s="86"/>
      <c r="O4" s="86"/>
      <c r="P4" s="14"/>
      <c r="Q4" s="14"/>
      <c r="R4" s="14"/>
      <c r="S4" s="14"/>
      <c r="T4" s="14"/>
      <c r="U4" s="14"/>
      <c r="V4" s="14"/>
    </row>
    <row r="5" spans="1:22" ht="9.75" customHeight="1" x14ac:dyDescent="0.2">
      <c r="C5" s="120"/>
      <c r="D5" s="121"/>
      <c r="E5" s="122"/>
      <c r="F5" s="123"/>
      <c r="G5" s="124"/>
      <c r="H5" s="124"/>
      <c r="I5" s="124"/>
      <c r="J5" s="124"/>
      <c r="K5" s="124"/>
      <c r="L5" s="124"/>
      <c r="M5" s="124"/>
      <c r="N5" s="124"/>
      <c r="O5" s="124"/>
      <c r="P5" s="124"/>
      <c r="Q5" s="124"/>
      <c r="R5" s="124"/>
      <c r="S5" s="124"/>
      <c r="T5" s="124"/>
      <c r="U5" s="125"/>
      <c r="V5" s="14"/>
    </row>
    <row r="6" spans="1:22" ht="15" customHeight="1" x14ac:dyDescent="0.2">
      <c r="C6" s="13"/>
      <c r="D6" s="45"/>
      <c r="E6" s="86"/>
      <c r="F6" s="56"/>
      <c r="G6" s="14"/>
      <c r="H6" s="14"/>
      <c r="I6" s="14"/>
      <c r="J6" s="14"/>
      <c r="K6" s="560" t="s">
        <v>72</v>
      </c>
      <c r="L6" s="561"/>
      <c r="M6" s="561"/>
      <c r="N6" s="561"/>
      <c r="O6" s="561"/>
      <c r="P6" s="561"/>
      <c r="Q6" s="561"/>
      <c r="R6" s="561"/>
      <c r="S6" s="561"/>
      <c r="T6" s="562"/>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30" customHeight="1" x14ac:dyDescent="0.2">
      <c r="C8" s="13"/>
      <c r="D8" s="14"/>
      <c r="E8" s="86"/>
      <c r="F8" s="583" t="s">
        <v>117</v>
      </c>
      <c r="G8" s="584"/>
      <c r="H8" s="585"/>
      <c r="I8" s="564" t="s">
        <v>175</v>
      </c>
      <c r="J8" s="14"/>
      <c r="K8" s="589" t="s">
        <v>194</v>
      </c>
      <c r="L8" s="590"/>
      <c r="M8" s="591"/>
      <c r="N8" s="592" t="s">
        <v>111</v>
      </c>
      <c r="O8" s="593"/>
      <c r="P8" s="593"/>
      <c r="Q8" s="593"/>
      <c r="R8" s="594"/>
      <c r="S8" s="563" t="s">
        <v>127</v>
      </c>
      <c r="T8" s="563" t="s">
        <v>99</v>
      </c>
      <c r="U8" s="31"/>
      <c r="V8" s="14"/>
    </row>
    <row r="9" spans="1:22" ht="25.5" x14ac:dyDescent="0.2">
      <c r="C9" s="13"/>
      <c r="D9" s="14"/>
      <c r="E9" s="128"/>
      <c r="F9" s="586"/>
      <c r="G9" s="587"/>
      <c r="H9" s="588"/>
      <c r="I9" s="565"/>
      <c r="J9" s="14"/>
      <c r="K9" s="236" t="s">
        <v>128</v>
      </c>
      <c r="L9" s="236" t="s">
        <v>135</v>
      </c>
      <c r="M9" s="236" t="s">
        <v>174</v>
      </c>
      <c r="N9" s="112" t="s">
        <v>113</v>
      </c>
      <c r="O9" s="112" t="s">
        <v>114</v>
      </c>
      <c r="P9" s="112" t="s">
        <v>115</v>
      </c>
      <c r="Q9" s="112" t="s">
        <v>116</v>
      </c>
      <c r="R9" s="112" t="s">
        <v>91</v>
      </c>
      <c r="S9" s="563"/>
      <c r="T9" s="563"/>
      <c r="U9" s="31"/>
      <c r="V9" s="14"/>
    </row>
    <row r="10" spans="1:22" x14ac:dyDescent="0.2">
      <c r="C10" s="13"/>
      <c r="D10" s="14"/>
      <c r="E10" s="128"/>
      <c r="F10" s="161"/>
      <c r="G10" s="161"/>
      <c r="H10" s="161"/>
      <c r="I10" s="161"/>
      <c r="J10" s="14"/>
      <c r="K10" s="56" t="s">
        <v>176</v>
      </c>
      <c r="L10" s="56" t="s">
        <v>176</v>
      </c>
      <c r="M10" s="56" t="s">
        <v>176</v>
      </c>
      <c r="N10" s="56" t="s">
        <v>177</v>
      </c>
      <c r="O10" s="56" t="s">
        <v>177</v>
      </c>
      <c r="P10" s="56" t="s">
        <v>177</v>
      </c>
      <c r="Q10" s="56" t="s">
        <v>177</v>
      </c>
      <c r="R10" s="56" t="s">
        <v>177</v>
      </c>
      <c r="S10" s="56"/>
      <c r="T10" s="56" t="s">
        <v>177</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600" t="s">
        <v>399</v>
      </c>
      <c r="F12" s="601" t="s">
        <v>408</v>
      </c>
      <c r="G12" s="602"/>
      <c r="H12" s="603"/>
      <c r="I12" s="69" t="s">
        <v>335</v>
      </c>
      <c r="J12" s="14"/>
      <c r="K12" s="580"/>
      <c r="L12" s="580"/>
      <c r="M12" s="580">
        <v>100</v>
      </c>
      <c r="N12" s="580">
        <v>12492480</v>
      </c>
      <c r="O12" s="580"/>
      <c r="P12" s="580"/>
      <c r="Q12" s="580"/>
      <c r="R12" s="595">
        <f>SUM(N12:Q16)</f>
        <v>12492480</v>
      </c>
      <c r="S12" s="115" t="s">
        <v>120</v>
      </c>
      <c r="T12" s="116">
        <v>12492480</v>
      </c>
      <c r="U12" s="31"/>
      <c r="V12" s="14"/>
    </row>
    <row r="13" spans="1:22" ht="12" customHeight="1" x14ac:dyDescent="0.2">
      <c r="C13" s="13"/>
      <c r="D13" s="19"/>
      <c r="E13" s="569"/>
      <c r="F13" s="574"/>
      <c r="G13" s="575"/>
      <c r="H13" s="576"/>
      <c r="I13" s="69"/>
      <c r="J13" s="14"/>
      <c r="K13" s="581"/>
      <c r="L13" s="581"/>
      <c r="M13" s="581"/>
      <c r="N13" s="581"/>
      <c r="O13" s="581"/>
      <c r="P13" s="581"/>
      <c r="Q13" s="581"/>
      <c r="R13" s="596"/>
      <c r="S13" s="67"/>
      <c r="T13" s="117"/>
      <c r="U13" s="31"/>
      <c r="V13" s="14"/>
    </row>
    <row r="14" spans="1:22" ht="12" customHeight="1" x14ac:dyDescent="0.2">
      <c r="C14" s="13"/>
      <c r="D14" s="19"/>
      <c r="E14" s="569"/>
      <c r="F14" s="574"/>
      <c r="G14" s="575"/>
      <c r="H14" s="576"/>
      <c r="I14" s="69"/>
      <c r="J14" s="14"/>
      <c r="K14" s="581"/>
      <c r="L14" s="581"/>
      <c r="M14" s="581"/>
      <c r="N14" s="581"/>
      <c r="O14" s="581"/>
      <c r="P14" s="581"/>
      <c r="Q14" s="581"/>
      <c r="R14" s="596"/>
      <c r="S14" s="67"/>
      <c r="T14" s="117"/>
      <c r="U14" s="31"/>
      <c r="V14" s="14"/>
    </row>
    <row r="15" spans="1:22" ht="12" customHeight="1" x14ac:dyDescent="0.2">
      <c r="C15" s="13"/>
      <c r="D15" s="19"/>
      <c r="E15" s="569"/>
      <c r="F15" s="574"/>
      <c r="G15" s="575"/>
      <c r="H15" s="576"/>
      <c r="I15" s="69"/>
      <c r="J15" s="14"/>
      <c r="K15" s="581"/>
      <c r="L15" s="581"/>
      <c r="M15" s="581"/>
      <c r="N15" s="581"/>
      <c r="O15" s="581"/>
      <c r="P15" s="581"/>
      <c r="Q15" s="581"/>
      <c r="R15" s="596"/>
      <c r="S15" s="67"/>
      <c r="T15" s="117"/>
      <c r="U15" s="31"/>
      <c r="V15" s="14"/>
    </row>
    <row r="16" spans="1:22" ht="12" customHeight="1" x14ac:dyDescent="0.2">
      <c r="C16" s="13"/>
      <c r="D16" s="19"/>
      <c r="E16" s="570"/>
      <c r="F16" s="577"/>
      <c r="G16" s="578"/>
      <c r="H16" s="579"/>
      <c r="I16" s="69"/>
      <c r="J16" s="14"/>
      <c r="K16" s="582"/>
      <c r="L16" s="582"/>
      <c r="M16" s="582"/>
      <c r="N16" s="582"/>
      <c r="O16" s="582"/>
      <c r="P16" s="582"/>
      <c r="Q16" s="582"/>
      <c r="R16" s="597"/>
      <c r="S16" s="162" t="s">
        <v>91</v>
      </c>
      <c r="T16" s="118">
        <f>SUM(T12:T15)</f>
        <v>12492480</v>
      </c>
      <c r="U16" s="31"/>
      <c r="V16" s="14"/>
    </row>
    <row r="17" spans="3:22" ht="12" customHeight="1" x14ac:dyDescent="0.2">
      <c r="C17" s="13"/>
      <c r="D17" s="19">
        <f>D12+1</f>
        <v>2</v>
      </c>
      <c r="E17" s="600" t="s">
        <v>400</v>
      </c>
      <c r="F17" s="601" t="s">
        <v>409</v>
      </c>
      <c r="G17" s="602"/>
      <c r="H17" s="603"/>
      <c r="I17" s="69" t="s">
        <v>335</v>
      </c>
      <c r="J17" s="14"/>
      <c r="K17" s="598"/>
      <c r="L17" s="598"/>
      <c r="M17" s="598">
        <v>100</v>
      </c>
      <c r="N17" s="598"/>
      <c r="O17" s="598">
        <v>12248862</v>
      </c>
      <c r="P17" s="598"/>
      <c r="Q17" s="598"/>
      <c r="R17" s="599">
        <v>11760882</v>
      </c>
      <c r="S17" s="83" t="s">
        <v>93</v>
      </c>
      <c r="T17" s="119">
        <v>11760882</v>
      </c>
      <c r="U17" s="31"/>
      <c r="V17" s="14"/>
    </row>
    <row r="18" spans="3:22" ht="12" customHeight="1" x14ac:dyDescent="0.2">
      <c r="C18" s="13"/>
      <c r="D18" s="19"/>
      <c r="E18" s="569"/>
      <c r="F18" s="574"/>
      <c r="G18" s="575"/>
      <c r="H18" s="576"/>
      <c r="I18" s="69"/>
      <c r="J18" s="14"/>
      <c r="K18" s="581"/>
      <c r="L18" s="581"/>
      <c r="M18" s="581"/>
      <c r="N18" s="581"/>
      <c r="O18" s="581"/>
      <c r="P18" s="581"/>
      <c r="Q18" s="581"/>
      <c r="R18" s="596"/>
      <c r="S18" s="67"/>
      <c r="T18" s="119"/>
      <c r="U18" s="31"/>
      <c r="V18" s="14"/>
    </row>
    <row r="19" spans="3:22" ht="12" customHeight="1" x14ac:dyDescent="0.2">
      <c r="C19" s="13"/>
      <c r="D19" s="19"/>
      <c r="E19" s="569"/>
      <c r="F19" s="574"/>
      <c r="G19" s="575"/>
      <c r="H19" s="576"/>
      <c r="I19" s="69"/>
      <c r="J19" s="14"/>
      <c r="K19" s="581"/>
      <c r="L19" s="581"/>
      <c r="M19" s="581"/>
      <c r="N19" s="581"/>
      <c r="O19" s="581"/>
      <c r="P19" s="581"/>
      <c r="Q19" s="581"/>
      <c r="R19" s="596"/>
      <c r="S19" s="67"/>
      <c r="T19" s="119"/>
      <c r="U19" s="31"/>
      <c r="V19" s="14"/>
    </row>
    <row r="20" spans="3:22" ht="12" customHeight="1" x14ac:dyDescent="0.2">
      <c r="C20" s="13"/>
      <c r="D20" s="19"/>
      <c r="E20" s="569"/>
      <c r="F20" s="574"/>
      <c r="G20" s="575"/>
      <c r="H20" s="576"/>
      <c r="I20" s="69"/>
      <c r="J20" s="14"/>
      <c r="K20" s="581"/>
      <c r="L20" s="581"/>
      <c r="M20" s="581"/>
      <c r="N20" s="581"/>
      <c r="O20" s="581"/>
      <c r="P20" s="581"/>
      <c r="Q20" s="581"/>
      <c r="R20" s="596"/>
      <c r="S20" s="67"/>
      <c r="T20" s="119"/>
      <c r="U20" s="31"/>
      <c r="V20" s="14"/>
    </row>
    <row r="21" spans="3:22" ht="12" customHeight="1" x14ac:dyDescent="0.2">
      <c r="C21" s="13"/>
      <c r="D21" s="19"/>
      <c r="E21" s="570"/>
      <c r="F21" s="577"/>
      <c r="G21" s="578"/>
      <c r="H21" s="579"/>
      <c r="I21" s="69"/>
      <c r="J21" s="14"/>
      <c r="K21" s="582"/>
      <c r="L21" s="582"/>
      <c r="M21" s="582"/>
      <c r="N21" s="582"/>
      <c r="O21" s="582"/>
      <c r="P21" s="582"/>
      <c r="Q21" s="582"/>
      <c r="R21" s="597"/>
      <c r="S21" s="162" t="s">
        <v>91</v>
      </c>
      <c r="T21" s="118">
        <f>SUM(T17:T20)</f>
        <v>11760882</v>
      </c>
      <c r="U21" s="31"/>
      <c r="V21" s="14"/>
    </row>
    <row r="22" spans="3:22" ht="12" customHeight="1" x14ac:dyDescent="0.2">
      <c r="C22" s="13"/>
      <c r="D22" s="19">
        <f t="shared" ref="D22" si="0">D17+1</f>
        <v>3</v>
      </c>
      <c r="E22" s="600" t="s">
        <v>421</v>
      </c>
      <c r="F22" s="630" t="s">
        <v>422</v>
      </c>
      <c r="G22" s="622"/>
      <c r="H22" s="623"/>
      <c r="I22" s="69" t="s">
        <v>335</v>
      </c>
      <c r="J22" s="14"/>
      <c r="K22" s="598"/>
      <c r="L22" s="598"/>
      <c r="M22" s="598">
        <v>100</v>
      </c>
      <c r="N22" s="598">
        <f>8389119+4196142+3284830+2232800</f>
        <v>18102891</v>
      </c>
      <c r="O22" s="598"/>
      <c r="P22" s="598"/>
      <c r="Q22" s="598"/>
      <c r="R22" s="599">
        <v>17517891</v>
      </c>
      <c r="S22" s="83" t="s">
        <v>93</v>
      </c>
      <c r="T22" s="119">
        <f>17517891-10621919</f>
        <v>6895972</v>
      </c>
      <c r="U22" s="31"/>
      <c r="V22" s="14"/>
    </row>
    <row r="23" spans="3:22" ht="12" customHeight="1" x14ac:dyDescent="0.2">
      <c r="C23" s="13"/>
      <c r="D23" s="19"/>
      <c r="E23" s="569"/>
      <c r="F23" s="624"/>
      <c r="G23" s="625"/>
      <c r="H23" s="626"/>
      <c r="I23" s="69"/>
      <c r="J23" s="14"/>
      <c r="K23" s="581"/>
      <c r="L23" s="581"/>
      <c r="M23" s="581"/>
      <c r="N23" s="581"/>
      <c r="O23" s="581"/>
      <c r="P23" s="581"/>
      <c r="Q23" s="581"/>
      <c r="R23" s="596"/>
      <c r="S23" s="67" t="s">
        <v>120</v>
      </c>
      <c r="T23" s="119">
        <v>10621919</v>
      </c>
      <c r="U23" s="31"/>
      <c r="V23" s="14"/>
    </row>
    <row r="24" spans="3:22" ht="12" customHeight="1" x14ac:dyDescent="0.2">
      <c r="C24" s="13"/>
      <c r="D24" s="19"/>
      <c r="E24" s="569"/>
      <c r="F24" s="624"/>
      <c r="G24" s="625"/>
      <c r="H24" s="626"/>
      <c r="I24" s="69"/>
      <c r="J24" s="14"/>
      <c r="K24" s="581"/>
      <c r="L24" s="581"/>
      <c r="M24" s="581"/>
      <c r="N24" s="581"/>
      <c r="O24" s="581"/>
      <c r="P24" s="581"/>
      <c r="Q24" s="581"/>
      <c r="R24" s="596"/>
      <c r="S24" s="67"/>
      <c r="T24" s="119"/>
      <c r="U24" s="31"/>
      <c r="V24" s="14"/>
    </row>
    <row r="25" spans="3:22" ht="12" customHeight="1" x14ac:dyDescent="0.2">
      <c r="C25" s="13"/>
      <c r="D25" s="19"/>
      <c r="E25" s="569"/>
      <c r="F25" s="624"/>
      <c r="G25" s="625"/>
      <c r="H25" s="626"/>
      <c r="I25" s="69"/>
      <c r="J25" s="14"/>
      <c r="K25" s="581"/>
      <c r="L25" s="581"/>
      <c r="M25" s="581"/>
      <c r="N25" s="581"/>
      <c r="O25" s="581"/>
      <c r="P25" s="581"/>
      <c r="Q25" s="581"/>
      <c r="R25" s="596"/>
      <c r="S25" s="67"/>
      <c r="T25" s="119"/>
      <c r="U25" s="31"/>
      <c r="V25" s="14"/>
    </row>
    <row r="26" spans="3:22" ht="12" customHeight="1" x14ac:dyDescent="0.2">
      <c r="C26" s="13"/>
      <c r="D26" s="19"/>
      <c r="E26" s="570"/>
      <c r="F26" s="631"/>
      <c r="G26" s="632"/>
      <c r="H26" s="633"/>
      <c r="I26" s="69"/>
      <c r="J26" s="14"/>
      <c r="K26" s="582"/>
      <c r="L26" s="582"/>
      <c r="M26" s="582"/>
      <c r="N26" s="582"/>
      <c r="O26" s="582"/>
      <c r="P26" s="582"/>
      <c r="Q26" s="582"/>
      <c r="R26" s="597"/>
      <c r="S26" s="162" t="s">
        <v>91</v>
      </c>
      <c r="T26" s="118">
        <f>SUM(T22:T25)</f>
        <v>17517891</v>
      </c>
      <c r="U26" s="31"/>
      <c r="V26" s="14"/>
    </row>
    <row r="27" spans="3:22" ht="12" customHeight="1" x14ac:dyDescent="0.2">
      <c r="C27" s="13"/>
      <c r="D27" s="19">
        <f t="shared" ref="D27" si="1">D22+1</f>
        <v>4</v>
      </c>
      <c r="E27" s="600" t="s">
        <v>403</v>
      </c>
      <c r="F27" s="601" t="s">
        <v>412</v>
      </c>
      <c r="G27" s="605"/>
      <c r="H27" s="606"/>
      <c r="I27" s="69" t="s">
        <v>357</v>
      </c>
      <c r="J27" s="14"/>
      <c r="K27" s="598"/>
      <c r="L27" s="598"/>
      <c r="M27" s="598"/>
      <c r="N27" s="598"/>
      <c r="O27" s="598">
        <v>60</v>
      </c>
      <c r="P27" s="598"/>
      <c r="Q27" s="598">
        <v>40</v>
      </c>
      <c r="R27" s="599">
        <v>4264000</v>
      </c>
      <c r="S27" s="83" t="s">
        <v>93</v>
      </c>
      <c r="T27" s="119">
        <v>4264000</v>
      </c>
      <c r="U27" s="31"/>
      <c r="V27" s="14"/>
    </row>
    <row r="28" spans="3:22" ht="12" customHeight="1" x14ac:dyDescent="0.2">
      <c r="C28" s="13"/>
      <c r="D28" s="19"/>
      <c r="E28" s="569"/>
      <c r="F28" s="607"/>
      <c r="G28" s="608"/>
      <c r="H28" s="609"/>
      <c r="I28" s="69" t="s">
        <v>350</v>
      </c>
      <c r="J28" s="14"/>
      <c r="K28" s="581"/>
      <c r="L28" s="581"/>
      <c r="M28" s="581"/>
      <c r="N28" s="581"/>
      <c r="O28" s="581"/>
      <c r="P28" s="581"/>
      <c r="Q28" s="581"/>
      <c r="R28" s="596"/>
      <c r="S28" s="67"/>
      <c r="T28" s="119"/>
      <c r="U28" s="31"/>
      <c r="V28" s="14"/>
    </row>
    <row r="29" spans="3:22" ht="12" customHeight="1" x14ac:dyDescent="0.2">
      <c r="C29" s="13"/>
      <c r="D29" s="19"/>
      <c r="E29" s="569"/>
      <c r="F29" s="607"/>
      <c r="G29" s="608"/>
      <c r="H29" s="609"/>
      <c r="I29" s="69"/>
      <c r="J29" s="14"/>
      <c r="K29" s="581"/>
      <c r="L29" s="581"/>
      <c r="M29" s="581"/>
      <c r="N29" s="581"/>
      <c r="O29" s="581"/>
      <c r="P29" s="581"/>
      <c r="Q29" s="581"/>
      <c r="R29" s="596"/>
      <c r="S29" s="67"/>
      <c r="T29" s="119"/>
      <c r="U29" s="31"/>
      <c r="V29" s="14"/>
    </row>
    <row r="30" spans="3:22" ht="12" customHeight="1" x14ac:dyDescent="0.2">
      <c r="C30" s="13"/>
      <c r="D30" s="19"/>
      <c r="E30" s="569"/>
      <c r="F30" s="607"/>
      <c r="G30" s="608"/>
      <c r="H30" s="609"/>
      <c r="I30" s="69"/>
      <c r="J30" s="14"/>
      <c r="K30" s="581"/>
      <c r="L30" s="581"/>
      <c r="M30" s="581"/>
      <c r="N30" s="581"/>
      <c r="O30" s="581"/>
      <c r="P30" s="581"/>
      <c r="Q30" s="581"/>
      <c r="R30" s="596"/>
      <c r="S30" s="67"/>
      <c r="T30" s="119"/>
      <c r="U30" s="31"/>
      <c r="V30" s="14"/>
    </row>
    <row r="31" spans="3:22" ht="12" customHeight="1" x14ac:dyDescent="0.2">
      <c r="C31" s="13"/>
      <c r="D31" s="19"/>
      <c r="E31" s="570"/>
      <c r="F31" s="610"/>
      <c r="G31" s="611"/>
      <c r="H31" s="612"/>
      <c r="I31" s="69"/>
      <c r="J31" s="14"/>
      <c r="K31" s="582"/>
      <c r="L31" s="582"/>
      <c r="M31" s="582"/>
      <c r="N31" s="582"/>
      <c r="O31" s="582"/>
      <c r="P31" s="582"/>
      <c r="Q31" s="582"/>
      <c r="R31" s="597"/>
      <c r="S31" s="162" t="s">
        <v>91</v>
      </c>
      <c r="T31" s="118">
        <f>SUM(T27:T30)</f>
        <v>4264000</v>
      </c>
      <c r="U31" s="31"/>
      <c r="V31" s="14"/>
    </row>
    <row r="32" spans="3:22" ht="12" customHeight="1" x14ac:dyDescent="0.2">
      <c r="C32" s="13"/>
      <c r="D32" s="19">
        <f t="shared" ref="D32" si="2">D27+1</f>
        <v>5</v>
      </c>
      <c r="E32" s="600" t="s">
        <v>405</v>
      </c>
      <c r="F32" s="601" t="s">
        <v>414</v>
      </c>
      <c r="G32" s="602"/>
      <c r="H32" s="603"/>
      <c r="I32" s="69" t="s">
        <v>335</v>
      </c>
      <c r="J32" s="14"/>
      <c r="K32" s="598"/>
      <c r="L32" s="598">
        <v>100</v>
      </c>
      <c r="M32" s="598"/>
      <c r="N32" s="598"/>
      <c r="O32" s="598"/>
      <c r="P32" s="598"/>
      <c r="Q32" s="598"/>
      <c r="R32" s="599">
        <v>3204970</v>
      </c>
      <c r="S32" s="83" t="s">
        <v>93</v>
      </c>
      <c r="T32" s="119">
        <v>3204970</v>
      </c>
      <c r="U32" s="31"/>
      <c r="V32" s="14"/>
    </row>
    <row r="33" spans="3:22" ht="12" customHeight="1" x14ac:dyDescent="0.2">
      <c r="C33" s="13"/>
      <c r="D33" s="19"/>
      <c r="E33" s="569"/>
      <c r="F33" s="574"/>
      <c r="G33" s="575"/>
      <c r="H33" s="576"/>
      <c r="I33" s="69"/>
      <c r="J33" s="14"/>
      <c r="K33" s="581"/>
      <c r="L33" s="581"/>
      <c r="M33" s="581"/>
      <c r="N33" s="581"/>
      <c r="O33" s="581"/>
      <c r="P33" s="581"/>
      <c r="Q33" s="581"/>
      <c r="R33" s="596"/>
      <c r="S33" s="67"/>
      <c r="T33" s="119"/>
      <c r="U33" s="31"/>
      <c r="V33" s="14"/>
    </row>
    <row r="34" spans="3:22" ht="12" customHeight="1" x14ac:dyDescent="0.2">
      <c r="C34" s="13"/>
      <c r="D34" s="19"/>
      <c r="E34" s="569"/>
      <c r="F34" s="574"/>
      <c r="G34" s="575"/>
      <c r="H34" s="576"/>
      <c r="I34" s="69"/>
      <c r="J34" s="14"/>
      <c r="K34" s="581"/>
      <c r="L34" s="581"/>
      <c r="M34" s="581"/>
      <c r="N34" s="581"/>
      <c r="O34" s="581"/>
      <c r="P34" s="581"/>
      <c r="Q34" s="581"/>
      <c r="R34" s="596"/>
      <c r="S34" s="67"/>
      <c r="T34" s="119"/>
      <c r="U34" s="31"/>
      <c r="V34" s="14"/>
    </row>
    <row r="35" spans="3:22" ht="12" customHeight="1" x14ac:dyDescent="0.2">
      <c r="C35" s="13"/>
      <c r="D35" s="19"/>
      <c r="E35" s="569"/>
      <c r="F35" s="574"/>
      <c r="G35" s="575"/>
      <c r="H35" s="576"/>
      <c r="I35" s="69"/>
      <c r="J35" s="14"/>
      <c r="K35" s="581"/>
      <c r="L35" s="581"/>
      <c r="M35" s="581"/>
      <c r="N35" s="581"/>
      <c r="O35" s="581"/>
      <c r="P35" s="581"/>
      <c r="Q35" s="581"/>
      <c r="R35" s="596"/>
      <c r="S35" s="67"/>
      <c r="T35" s="119"/>
      <c r="U35" s="31"/>
      <c r="V35" s="14"/>
    </row>
    <row r="36" spans="3:22" ht="12" customHeight="1" x14ac:dyDescent="0.2">
      <c r="C36" s="13"/>
      <c r="D36" s="19"/>
      <c r="E36" s="570"/>
      <c r="F36" s="577"/>
      <c r="G36" s="578"/>
      <c r="H36" s="579"/>
      <c r="I36" s="69"/>
      <c r="J36" s="14"/>
      <c r="K36" s="582"/>
      <c r="L36" s="582"/>
      <c r="M36" s="582"/>
      <c r="N36" s="582"/>
      <c r="O36" s="582"/>
      <c r="P36" s="582"/>
      <c r="Q36" s="582"/>
      <c r="R36" s="597"/>
      <c r="S36" s="162" t="s">
        <v>91</v>
      </c>
      <c r="T36" s="118">
        <f>SUM(T32:T35)</f>
        <v>3204970</v>
      </c>
      <c r="U36" s="31"/>
      <c r="V36" s="14"/>
    </row>
    <row r="37" spans="3:22" x14ac:dyDescent="0.2">
      <c r="C37" s="13"/>
      <c r="D37" s="19">
        <f t="shared" ref="D37" si="3">D32+1</f>
        <v>6</v>
      </c>
      <c r="E37" s="600" t="s">
        <v>424</v>
      </c>
      <c r="F37" s="621" t="s">
        <v>423</v>
      </c>
      <c r="G37" s="622"/>
      <c r="H37" s="623"/>
      <c r="I37" s="69" t="s">
        <v>335</v>
      </c>
      <c r="J37" s="14"/>
      <c r="K37" s="598"/>
      <c r="L37" s="598"/>
      <c r="M37" s="598">
        <v>100</v>
      </c>
      <c r="N37" s="598"/>
      <c r="O37" s="598">
        <v>100</v>
      </c>
      <c r="P37" s="598"/>
      <c r="Q37" s="598"/>
      <c r="R37" s="599">
        <v>2732100</v>
      </c>
      <c r="S37" s="83" t="s">
        <v>93</v>
      </c>
      <c r="T37" s="119">
        <v>2732100</v>
      </c>
      <c r="U37" s="31"/>
      <c r="V37" s="14"/>
    </row>
    <row r="38" spans="3:22" x14ac:dyDescent="0.2">
      <c r="C38" s="13"/>
      <c r="D38" s="19"/>
      <c r="E38" s="569"/>
      <c r="F38" s="624"/>
      <c r="G38" s="625"/>
      <c r="H38" s="626"/>
      <c r="I38" s="69" t="s">
        <v>336</v>
      </c>
      <c r="J38" s="14"/>
      <c r="K38" s="581"/>
      <c r="L38" s="581"/>
      <c r="M38" s="581"/>
      <c r="N38" s="581"/>
      <c r="O38" s="581"/>
      <c r="P38" s="581"/>
      <c r="Q38" s="581"/>
      <c r="R38" s="596"/>
      <c r="S38" s="67"/>
      <c r="T38" s="119"/>
      <c r="U38" s="31"/>
      <c r="V38" s="14"/>
    </row>
    <row r="39" spans="3:22" x14ac:dyDescent="0.2">
      <c r="C39" s="13"/>
      <c r="D39" s="19"/>
      <c r="E39" s="569"/>
      <c r="F39" s="624"/>
      <c r="G39" s="625"/>
      <c r="H39" s="626"/>
      <c r="I39" s="69" t="s">
        <v>357</v>
      </c>
      <c r="J39" s="14"/>
      <c r="K39" s="581"/>
      <c r="L39" s="581"/>
      <c r="M39" s="581"/>
      <c r="N39" s="581"/>
      <c r="O39" s="581"/>
      <c r="P39" s="581"/>
      <c r="Q39" s="581"/>
      <c r="R39" s="596"/>
      <c r="S39" s="67"/>
      <c r="T39" s="119"/>
      <c r="U39" s="31"/>
      <c r="V39" s="14"/>
    </row>
    <row r="40" spans="3:22" x14ac:dyDescent="0.2">
      <c r="C40" s="13"/>
      <c r="D40" s="19"/>
      <c r="E40" s="569"/>
      <c r="F40" s="624"/>
      <c r="G40" s="625"/>
      <c r="H40" s="626"/>
      <c r="I40" s="69"/>
      <c r="J40" s="14"/>
      <c r="K40" s="581"/>
      <c r="L40" s="581"/>
      <c r="M40" s="581"/>
      <c r="N40" s="581"/>
      <c r="O40" s="581"/>
      <c r="P40" s="581"/>
      <c r="Q40" s="581"/>
      <c r="R40" s="596"/>
      <c r="S40" s="67"/>
      <c r="T40" s="119"/>
      <c r="U40" s="31"/>
      <c r="V40" s="14"/>
    </row>
    <row r="41" spans="3:22" x14ac:dyDescent="0.2">
      <c r="C41" s="13"/>
      <c r="D41" s="19"/>
      <c r="E41" s="570"/>
      <c r="F41" s="631"/>
      <c r="G41" s="632"/>
      <c r="H41" s="633"/>
      <c r="I41" s="69"/>
      <c r="J41" s="14"/>
      <c r="K41" s="582"/>
      <c r="L41" s="582"/>
      <c r="M41" s="582"/>
      <c r="N41" s="582"/>
      <c r="O41" s="582"/>
      <c r="P41" s="582"/>
      <c r="Q41" s="582"/>
      <c r="R41" s="597"/>
      <c r="S41" s="162" t="s">
        <v>91</v>
      </c>
      <c r="T41" s="118">
        <f>SUM(T37:T40)</f>
        <v>2732100</v>
      </c>
      <c r="U41" s="31"/>
      <c r="V41" s="14"/>
    </row>
    <row r="42" spans="3:22" x14ac:dyDescent="0.2">
      <c r="C42" s="13"/>
      <c r="D42" s="19">
        <f>D37+1</f>
        <v>7</v>
      </c>
      <c r="E42" s="600" t="s">
        <v>425</v>
      </c>
      <c r="F42" s="621" t="s">
        <v>426</v>
      </c>
      <c r="G42" s="622"/>
      <c r="H42" s="623"/>
      <c r="I42" s="69" t="s">
        <v>335</v>
      </c>
      <c r="J42" s="14"/>
      <c r="K42" s="598"/>
      <c r="L42" s="598"/>
      <c r="M42" s="598">
        <v>100</v>
      </c>
      <c r="N42" s="598"/>
      <c r="O42" s="598">
        <v>20</v>
      </c>
      <c r="P42" s="598">
        <v>80</v>
      </c>
      <c r="Q42" s="598"/>
      <c r="R42" s="599">
        <v>2100000</v>
      </c>
      <c r="S42" s="83" t="s">
        <v>93</v>
      </c>
      <c r="T42" s="119">
        <v>2100000</v>
      </c>
      <c r="U42" s="31"/>
      <c r="V42" s="14"/>
    </row>
    <row r="43" spans="3:22" x14ac:dyDescent="0.2">
      <c r="C43" s="13"/>
      <c r="D43" s="19"/>
      <c r="E43" s="569"/>
      <c r="F43" s="624"/>
      <c r="G43" s="625"/>
      <c r="H43" s="626"/>
      <c r="I43" s="69"/>
      <c r="J43" s="14"/>
      <c r="K43" s="581"/>
      <c r="L43" s="581"/>
      <c r="M43" s="581"/>
      <c r="N43" s="581"/>
      <c r="O43" s="581"/>
      <c r="P43" s="581"/>
      <c r="Q43" s="581"/>
      <c r="R43" s="596"/>
      <c r="S43" s="67"/>
      <c r="T43" s="119"/>
      <c r="U43" s="31"/>
      <c r="V43" s="14"/>
    </row>
    <row r="44" spans="3:22" x14ac:dyDescent="0.2">
      <c r="C44" s="13"/>
      <c r="D44" s="19"/>
      <c r="E44" s="569"/>
      <c r="F44" s="624"/>
      <c r="G44" s="625"/>
      <c r="H44" s="626"/>
      <c r="I44" s="69"/>
      <c r="J44" s="14"/>
      <c r="K44" s="581"/>
      <c r="L44" s="581"/>
      <c r="M44" s="581"/>
      <c r="N44" s="581"/>
      <c r="O44" s="581"/>
      <c r="P44" s="581"/>
      <c r="Q44" s="581"/>
      <c r="R44" s="596"/>
      <c r="S44" s="67"/>
      <c r="T44" s="119"/>
      <c r="U44" s="31"/>
      <c r="V44" s="14"/>
    </row>
    <row r="45" spans="3:22" x14ac:dyDescent="0.2">
      <c r="C45" s="13"/>
      <c r="D45" s="19"/>
      <c r="E45" s="569"/>
      <c r="F45" s="624"/>
      <c r="G45" s="625"/>
      <c r="H45" s="626"/>
      <c r="I45" s="69"/>
      <c r="J45" s="14"/>
      <c r="K45" s="581"/>
      <c r="L45" s="581"/>
      <c r="M45" s="581"/>
      <c r="N45" s="581"/>
      <c r="O45" s="581"/>
      <c r="P45" s="581"/>
      <c r="Q45" s="581"/>
      <c r="R45" s="596"/>
      <c r="S45" s="67"/>
      <c r="T45" s="119"/>
      <c r="U45" s="31"/>
      <c r="V45" s="14"/>
    </row>
    <row r="46" spans="3:22" x14ac:dyDescent="0.2">
      <c r="C46" s="13"/>
      <c r="D46" s="19"/>
      <c r="E46" s="570"/>
      <c r="F46" s="631"/>
      <c r="G46" s="632"/>
      <c r="H46" s="633"/>
      <c r="I46" s="69"/>
      <c r="J46" s="14"/>
      <c r="K46" s="582"/>
      <c r="L46" s="582"/>
      <c r="M46" s="582"/>
      <c r="N46" s="582"/>
      <c r="O46" s="582"/>
      <c r="P46" s="582"/>
      <c r="Q46" s="582"/>
      <c r="R46" s="597"/>
      <c r="S46" s="162" t="s">
        <v>91</v>
      </c>
      <c r="T46" s="118">
        <f>SUM(T42:T45)</f>
        <v>2100000</v>
      </c>
      <c r="U46" s="31"/>
      <c r="V46" s="14"/>
    </row>
    <row r="47" spans="3:22" x14ac:dyDescent="0.2">
      <c r="C47" s="13"/>
      <c r="D47" s="19">
        <f t="shared" ref="D47" si="4">D42+1</f>
        <v>8</v>
      </c>
      <c r="E47" s="600" t="s">
        <v>118</v>
      </c>
      <c r="F47" s="630"/>
      <c r="G47" s="622"/>
      <c r="H47" s="623"/>
      <c r="I47" s="69"/>
      <c r="J47" s="14"/>
      <c r="K47" s="598"/>
      <c r="L47" s="598"/>
      <c r="M47" s="598"/>
      <c r="N47" s="598"/>
      <c r="O47" s="598"/>
      <c r="P47" s="598"/>
      <c r="Q47" s="598"/>
      <c r="R47" s="599">
        <f t="shared" ref="R47" si="5">SUM(N47:Q51)</f>
        <v>0</v>
      </c>
      <c r="S47" s="83"/>
      <c r="T47" s="119"/>
      <c r="U47" s="31"/>
      <c r="V47" s="14"/>
    </row>
    <row r="48" spans="3:22" x14ac:dyDescent="0.2">
      <c r="C48" s="13"/>
      <c r="D48" s="19"/>
      <c r="E48" s="569"/>
      <c r="F48" s="624"/>
      <c r="G48" s="625"/>
      <c r="H48" s="626"/>
      <c r="I48" s="69"/>
      <c r="J48" s="14"/>
      <c r="K48" s="581"/>
      <c r="L48" s="581"/>
      <c r="M48" s="581"/>
      <c r="N48" s="581"/>
      <c r="O48" s="581"/>
      <c r="P48" s="581"/>
      <c r="Q48" s="581"/>
      <c r="R48" s="596"/>
      <c r="S48" s="67"/>
      <c r="T48" s="119"/>
      <c r="U48" s="31"/>
      <c r="V48" s="14"/>
    </row>
    <row r="49" spans="2:22" x14ac:dyDescent="0.2">
      <c r="C49" s="13"/>
      <c r="D49" s="19"/>
      <c r="E49" s="569"/>
      <c r="F49" s="624"/>
      <c r="G49" s="625"/>
      <c r="H49" s="626"/>
      <c r="I49" s="69"/>
      <c r="J49" s="14"/>
      <c r="K49" s="581"/>
      <c r="L49" s="581"/>
      <c r="M49" s="581"/>
      <c r="N49" s="581"/>
      <c r="O49" s="581"/>
      <c r="P49" s="581"/>
      <c r="Q49" s="581"/>
      <c r="R49" s="596"/>
      <c r="S49" s="67"/>
      <c r="T49" s="119"/>
      <c r="U49" s="31"/>
      <c r="V49" s="14"/>
    </row>
    <row r="50" spans="2:22" x14ac:dyDescent="0.2">
      <c r="C50" s="13"/>
      <c r="D50" s="19"/>
      <c r="E50" s="569"/>
      <c r="F50" s="624"/>
      <c r="G50" s="625"/>
      <c r="H50" s="626"/>
      <c r="I50" s="69"/>
      <c r="J50" s="14"/>
      <c r="K50" s="581"/>
      <c r="L50" s="581"/>
      <c r="M50" s="581"/>
      <c r="N50" s="581"/>
      <c r="O50" s="581"/>
      <c r="P50" s="581"/>
      <c r="Q50" s="581"/>
      <c r="R50" s="596"/>
      <c r="S50" s="67"/>
      <c r="T50" s="119"/>
      <c r="U50" s="31"/>
      <c r="V50" s="14"/>
    </row>
    <row r="51" spans="2:22" x14ac:dyDescent="0.2">
      <c r="C51" s="13"/>
      <c r="D51" s="19"/>
      <c r="E51" s="570"/>
      <c r="F51" s="631"/>
      <c r="G51" s="632"/>
      <c r="H51" s="633"/>
      <c r="I51" s="69"/>
      <c r="J51" s="14"/>
      <c r="K51" s="582"/>
      <c r="L51" s="582"/>
      <c r="M51" s="582"/>
      <c r="N51" s="582"/>
      <c r="O51" s="582"/>
      <c r="P51" s="582"/>
      <c r="Q51" s="582"/>
      <c r="R51" s="597"/>
      <c r="S51" s="162" t="s">
        <v>91</v>
      </c>
      <c r="T51" s="118">
        <f>SUM(T47:T50)</f>
        <v>0</v>
      </c>
      <c r="U51" s="31"/>
      <c r="V51" s="14"/>
    </row>
    <row r="52" spans="2:22" ht="12.75" customHeight="1" x14ac:dyDescent="0.2">
      <c r="C52" s="13"/>
      <c r="D52" s="19">
        <f t="shared" ref="D52" si="6">D47+1</f>
        <v>9</v>
      </c>
      <c r="E52" s="600" t="s">
        <v>118</v>
      </c>
      <c r="F52" s="630"/>
      <c r="G52" s="622"/>
      <c r="H52" s="623"/>
      <c r="I52" s="69"/>
      <c r="J52" s="14"/>
      <c r="K52" s="598"/>
      <c r="L52" s="598"/>
      <c r="M52" s="598"/>
      <c r="N52" s="598"/>
      <c r="O52" s="598"/>
      <c r="P52" s="598"/>
      <c r="Q52" s="598"/>
      <c r="R52" s="599">
        <f t="shared" ref="R52:R57" si="7">SUM(N52:Q56)</f>
        <v>0</v>
      </c>
      <c r="S52" s="83"/>
      <c r="T52" s="119"/>
      <c r="U52" s="31"/>
      <c r="V52" s="14"/>
    </row>
    <row r="53" spans="2:22" ht="12.75" customHeight="1" x14ac:dyDescent="0.2">
      <c r="C53" s="13"/>
      <c r="D53" s="19"/>
      <c r="E53" s="569"/>
      <c r="F53" s="624"/>
      <c r="G53" s="625"/>
      <c r="H53" s="626"/>
      <c r="I53" s="69"/>
      <c r="J53" s="14"/>
      <c r="K53" s="581"/>
      <c r="L53" s="581"/>
      <c r="M53" s="581"/>
      <c r="N53" s="581"/>
      <c r="O53" s="581"/>
      <c r="P53" s="581"/>
      <c r="Q53" s="581"/>
      <c r="R53" s="596"/>
      <c r="S53" s="67"/>
      <c r="T53" s="119"/>
      <c r="U53" s="31"/>
      <c r="V53" s="14"/>
    </row>
    <row r="54" spans="2:22" ht="12.75" customHeight="1" x14ac:dyDescent="0.2">
      <c r="C54" s="13"/>
      <c r="D54" s="19"/>
      <c r="E54" s="569"/>
      <c r="F54" s="624"/>
      <c r="G54" s="625"/>
      <c r="H54" s="626"/>
      <c r="I54" s="69"/>
      <c r="J54" s="14"/>
      <c r="K54" s="581"/>
      <c r="L54" s="581"/>
      <c r="M54" s="581"/>
      <c r="N54" s="581"/>
      <c r="O54" s="581"/>
      <c r="P54" s="581"/>
      <c r="Q54" s="581"/>
      <c r="R54" s="596"/>
      <c r="S54" s="67"/>
      <c r="T54" s="119"/>
      <c r="U54" s="31"/>
      <c r="V54" s="14"/>
    </row>
    <row r="55" spans="2:22" ht="12.75" customHeight="1" x14ac:dyDescent="0.2">
      <c r="C55" s="13"/>
      <c r="D55" s="19"/>
      <c r="E55" s="569"/>
      <c r="F55" s="624"/>
      <c r="G55" s="625"/>
      <c r="H55" s="626"/>
      <c r="I55" s="69"/>
      <c r="J55" s="14"/>
      <c r="K55" s="581"/>
      <c r="L55" s="581"/>
      <c r="M55" s="581"/>
      <c r="N55" s="581"/>
      <c r="O55" s="581"/>
      <c r="P55" s="581"/>
      <c r="Q55" s="581"/>
      <c r="R55" s="596"/>
      <c r="S55" s="67"/>
      <c r="T55" s="119"/>
      <c r="U55" s="31"/>
      <c r="V55" s="14"/>
    </row>
    <row r="56" spans="2:22" ht="12.75" customHeight="1" x14ac:dyDescent="0.2">
      <c r="C56" s="13"/>
      <c r="D56" s="19"/>
      <c r="E56" s="570"/>
      <c r="F56" s="631"/>
      <c r="G56" s="632"/>
      <c r="H56" s="633"/>
      <c r="I56" s="69"/>
      <c r="J56" s="14"/>
      <c r="K56" s="582"/>
      <c r="L56" s="582"/>
      <c r="M56" s="582"/>
      <c r="N56" s="582"/>
      <c r="O56" s="582"/>
      <c r="P56" s="582"/>
      <c r="Q56" s="582"/>
      <c r="R56" s="597"/>
      <c r="S56" s="162" t="s">
        <v>91</v>
      </c>
      <c r="T56" s="118">
        <f>SUM(T52:T55)</f>
        <v>0</v>
      </c>
      <c r="U56" s="31"/>
      <c r="V56" s="14"/>
    </row>
    <row r="57" spans="2:22" ht="12.75" customHeight="1" x14ac:dyDescent="0.2">
      <c r="C57" s="13"/>
      <c r="D57" s="19">
        <f t="shared" ref="D57" si="8">D52+1</f>
        <v>10</v>
      </c>
      <c r="E57" s="600" t="s">
        <v>118</v>
      </c>
      <c r="F57" s="621"/>
      <c r="G57" s="622"/>
      <c r="H57" s="623"/>
      <c r="I57" s="69"/>
      <c r="J57" s="14"/>
      <c r="K57" s="598"/>
      <c r="L57" s="598"/>
      <c r="M57" s="598"/>
      <c r="N57" s="598"/>
      <c r="O57" s="598"/>
      <c r="P57" s="598"/>
      <c r="Q57" s="598"/>
      <c r="R57" s="599">
        <f t="shared" si="7"/>
        <v>0</v>
      </c>
      <c r="S57" s="83"/>
      <c r="T57" s="119"/>
      <c r="U57" s="31"/>
      <c r="V57" s="14"/>
    </row>
    <row r="58" spans="2:22" ht="12.75" customHeight="1" x14ac:dyDescent="0.2">
      <c r="C58" s="13"/>
      <c r="D58" s="19"/>
      <c r="E58" s="569"/>
      <c r="F58" s="624"/>
      <c r="G58" s="625"/>
      <c r="H58" s="626"/>
      <c r="I58" s="69"/>
      <c r="J58" s="14"/>
      <c r="K58" s="581"/>
      <c r="L58" s="581"/>
      <c r="M58" s="581"/>
      <c r="N58" s="581"/>
      <c r="O58" s="581"/>
      <c r="P58" s="581"/>
      <c r="Q58" s="581"/>
      <c r="R58" s="596"/>
      <c r="S58" s="67"/>
      <c r="T58" s="119"/>
      <c r="U58" s="31"/>
      <c r="V58" s="14"/>
    </row>
    <row r="59" spans="2:22" ht="12.75" customHeight="1" x14ac:dyDescent="0.2">
      <c r="C59" s="13"/>
      <c r="D59" s="19"/>
      <c r="E59" s="569"/>
      <c r="F59" s="624"/>
      <c r="G59" s="625"/>
      <c r="H59" s="626"/>
      <c r="I59" s="69"/>
      <c r="J59" s="14"/>
      <c r="K59" s="581"/>
      <c r="L59" s="581"/>
      <c r="M59" s="581"/>
      <c r="N59" s="581"/>
      <c r="O59" s="581"/>
      <c r="P59" s="581"/>
      <c r="Q59" s="581"/>
      <c r="R59" s="596"/>
      <c r="S59" s="67"/>
      <c r="T59" s="119"/>
      <c r="U59" s="31"/>
      <c r="V59" s="14"/>
    </row>
    <row r="60" spans="2:22" ht="12.75" customHeight="1" x14ac:dyDescent="0.2">
      <c r="C60" s="13"/>
      <c r="D60" s="19"/>
      <c r="E60" s="569"/>
      <c r="F60" s="624"/>
      <c r="G60" s="625"/>
      <c r="H60" s="626"/>
      <c r="I60" s="69"/>
      <c r="J60" s="14"/>
      <c r="K60" s="581"/>
      <c r="L60" s="581"/>
      <c r="M60" s="581"/>
      <c r="N60" s="581"/>
      <c r="O60" s="581"/>
      <c r="P60" s="581"/>
      <c r="Q60" s="581"/>
      <c r="R60" s="596"/>
      <c r="S60" s="67"/>
      <c r="T60" s="119"/>
      <c r="U60" s="31"/>
      <c r="V60" s="14"/>
    </row>
    <row r="61" spans="2:22" ht="12.75" customHeight="1" x14ac:dyDescent="0.2">
      <c r="C61" s="13"/>
      <c r="D61" s="19"/>
      <c r="E61" s="617"/>
      <c r="F61" s="627"/>
      <c r="G61" s="628"/>
      <c r="H61" s="629"/>
      <c r="I61" s="132"/>
      <c r="J61" s="14"/>
      <c r="K61" s="613"/>
      <c r="L61" s="613"/>
      <c r="M61" s="613"/>
      <c r="N61" s="613"/>
      <c r="O61" s="613"/>
      <c r="P61" s="613"/>
      <c r="Q61" s="613"/>
      <c r="R61" s="614"/>
      <c r="S61" s="133" t="s">
        <v>91</v>
      </c>
      <c r="T61" s="134">
        <f>SUM(T57:T60)</f>
        <v>0</v>
      </c>
      <c r="U61" s="31"/>
      <c r="V61" s="14"/>
    </row>
    <row r="62" spans="2:22" x14ac:dyDescent="0.2">
      <c r="C62" s="13"/>
      <c r="D62" s="14"/>
      <c r="E62" s="86"/>
      <c r="F62" s="56"/>
      <c r="G62" s="56"/>
      <c r="H62" s="14"/>
      <c r="I62" s="14"/>
      <c r="J62" s="14"/>
      <c r="K62" s="14"/>
      <c r="L62" s="14"/>
      <c r="M62" s="14"/>
      <c r="N62" s="14"/>
      <c r="O62" s="14"/>
      <c r="P62" s="14"/>
      <c r="Q62" s="14"/>
      <c r="R62" s="350">
        <f>SUM(R12:R61)/R93</f>
        <v>0.8742164421973504</v>
      </c>
      <c r="S62" s="14"/>
      <c r="T62" s="14"/>
      <c r="U62" s="31"/>
      <c r="V62" s="14"/>
    </row>
    <row r="63" spans="2:22" x14ac:dyDescent="0.2">
      <c r="C63" s="13"/>
      <c r="D63" s="14"/>
      <c r="E63" s="86"/>
      <c r="F63" s="56"/>
      <c r="G63" s="56"/>
      <c r="H63" s="14"/>
      <c r="I63" s="14"/>
      <c r="J63" s="14"/>
      <c r="K63" s="14"/>
      <c r="L63" s="14"/>
      <c r="M63" s="14"/>
      <c r="N63" s="14"/>
      <c r="O63" s="14"/>
      <c r="P63" s="14"/>
      <c r="Q63" s="14"/>
      <c r="R63" s="14"/>
      <c r="S63" s="14"/>
      <c r="T63" s="14"/>
      <c r="U63" s="31"/>
      <c r="V63" s="14"/>
    </row>
    <row r="64" spans="2:22" x14ac:dyDescent="0.2">
      <c r="B64" s="14"/>
      <c r="C64" s="13"/>
      <c r="D64" s="14"/>
      <c r="E64" s="86"/>
      <c r="F64" s="14"/>
      <c r="G64" s="14"/>
      <c r="H64" s="14"/>
      <c r="I64" s="14"/>
      <c r="J64" s="14"/>
      <c r="K64" s="14"/>
      <c r="L64" s="14"/>
      <c r="M64" s="14"/>
      <c r="N64" s="14"/>
      <c r="O64" s="14"/>
      <c r="P64" s="14"/>
      <c r="Q64" s="14"/>
      <c r="R64" s="14"/>
      <c r="S64" s="14"/>
      <c r="T64" s="14"/>
      <c r="U64" s="31"/>
      <c r="V64" s="14"/>
    </row>
    <row r="65" spans="2:22" x14ac:dyDescent="0.2">
      <c r="B65" s="14"/>
      <c r="C65" s="13"/>
      <c r="D65" s="14"/>
      <c r="E65" s="135"/>
      <c r="F65" s="139"/>
      <c r="G65" s="139"/>
      <c r="H65" s="615" t="s">
        <v>156</v>
      </c>
      <c r="I65" s="616"/>
      <c r="J65" s="14"/>
      <c r="K65" s="14"/>
      <c r="L65" s="14"/>
      <c r="M65" s="14"/>
      <c r="N65" s="592" t="s">
        <v>111</v>
      </c>
      <c r="O65" s="593"/>
      <c r="P65" s="593"/>
      <c r="Q65" s="593"/>
      <c r="R65" s="594"/>
      <c r="S65" s="136"/>
      <c r="T65" s="137"/>
      <c r="U65" s="142"/>
      <c r="V65" s="30"/>
    </row>
    <row r="66" spans="2:22" ht="25.5" x14ac:dyDescent="0.2">
      <c r="B66" s="14"/>
      <c r="C66" s="13"/>
      <c r="D66" s="14"/>
      <c r="E66" s="141"/>
      <c r="F66" s="14"/>
      <c r="G66" s="14"/>
      <c r="H66" s="112" t="s">
        <v>154</v>
      </c>
      <c r="I66" s="112" t="s">
        <v>155</v>
      </c>
      <c r="J66" s="14"/>
      <c r="K66" s="14"/>
      <c r="L66" s="14"/>
      <c r="M66" s="14"/>
      <c r="N66" s="197" t="s">
        <v>113</v>
      </c>
      <c r="O66" s="197" t="s">
        <v>114</v>
      </c>
      <c r="P66" s="197" t="s">
        <v>115</v>
      </c>
      <c r="Q66" s="197" t="s">
        <v>116</v>
      </c>
      <c r="R66" s="197" t="s">
        <v>91</v>
      </c>
      <c r="S66" s="197" t="s">
        <v>152</v>
      </c>
      <c r="T66" s="232" t="s">
        <v>153</v>
      </c>
      <c r="U66" s="31"/>
      <c r="V66" s="14"/>
    </row>
    <row r="67" spans="2:22" x14ac:dyDescent="0.2">
      <c r="B67" s="14"/>
      <c r="C67" s="13"/>
      <c r="D67" s="14"/>
      <c r="E67" s="141"/>
      <c r="F67" s="14"/>
      <c r="G67" s="14"/>
      <c r="H67" s="161" t="s">
        <v>177</v>
      </c>
      <c r="I67" s="161" t="s">
        <v>176</v>
      </c>
      <c r="J67" s="14"/>
      <c r="K67" s="14"/>
      <c r="L67" s="14"/>
      <c r="M67" s="14"/>
      <c r="N67" s="161" t="s">
        <v>177</v>
      </c>
      <c r="O67" s="161" t="s">
        <v>177</v>
      </c>
      <c r="P67" s="161" t="s">
        <v>177</v>
      </c>
      <c r="Q67" s="161" t="s">
        <v>177</v>
      </c>
      <c r="R67" s="161" t="s">
        <v>177</v>
      </c>
      <c r="S67" s="161" t="s">
        <v>177</v>
      </c>
      <c r="T67" s="161" t="s">
        <v>176</v>
      </c>
      <c r="U67" s="31"/>
      <c r="V67" s="14"/>
    </row>
    <row r="68" spans="2:22" ht="6.75" customHeight="1" x14ac:dyDescent="0.2">
      <c r="B68" s="14"/>
      <c r="C68" s="13"/>
      <c r="D68" s="14"/>
      <c r="E68" s="141"/>
      <c r="F68" s="14"/>
      <c r="G68" s="14"/>
      <c r="H68" s="161"/>
      <c r="I68" s="161"/>
      <c r="J68" s="14"/>
      <c r="K68" s="14"/>
      <c r="L68" s="14"/>
      <c r="M68" s="14"/>
      <c r="N68" s="161"/>
      <c r="O68" s="161"/>
      <c r="P68" s="161"/>
      <c r="Q68" s="161"/>
      <c r="R68" s="161"/>
      <c r="S68" s="161"/>
      <c r="T68" s="237"/>
      <c r="U68" s="31"/>
      <c r="V68" s="14"/>
    </row>
    <row r="69" spans="2:22" ht="12.75" customHeight="1" x14ac:dyDescent="0.2">
      <c r="B69" s="14"/>
      <c r="C69" s="13"/>
      <c r="D69" s="14"/>
      <c r="E69" s="141" t="s">
        <v>128</v>
      </c>
      <c r="F69" s="14"/>
      <c r="G69" s="14"/>
      <c r="H69" s="161"/>
      <c r="I69" s="161"/>
      <c r="J69" s="14"/>
      <c r="K69" s="14"/>
      <c r="L69" s="14"/>
      <c r="M69" s="14"/>
      <c r="N69" s="161"/>
      <c r="O69" s="161"/>
      <c r="P69" s="161"/>
      <c r="Q69" s="161"/>
      <c r="R69" s="161"/>
      <c r="S69" s="161"/>
      <c r="T69" s="161"/>
      <c r="U69" s="31"/>
      <c r="V69" s="14"/>
    </row>
    <row r="70" spans="2:22" ht="12" customHeight="1" x14ac:dyDescent="0.2">
      <c r="B70" s="14"/>
      <c r="C70" s="13"/>
      <c r="D70" s="19"/>
      <c r="E70" s="151" t="s">
        <v>129</v>
      </c>
      <c r="F70" s="152"/>
      <c r="G70" s="152"/>
      <c r="H70" s="149">
        <v>282307876</v>
      </c>
      <c r="I70" s="149"/>
      <c r="J70" s="14"/>
      <c r="K70" s="14"/>
      <c r="L70" s="14"/>
      <c r="M70" s="14"/>
      <c r="N70" s="149">
        <v>2232800</v>
      </c>
      <c r="O70" s="149"/>
      <c r="P70" s="149"/>
      <c r="Q70" s="149"/>
      <c r="R70" s="150">
        <f>SUM(N70:Q70)</f>
        <v>2232800</v>
      </c>
      <c r="S70" s="149"/>
      <c r="T70" s="226" t="str">
        <f>IFERROR(O70/S70,"")</f>
        <v/>
      </c>
      <c r="U70" s="31"/>
      <c r="V70" s="14"/>
    </row>
    <row r="71" spans="2:22" ht="12" customHeight="1" x14ac:dyDescent="0.2">
      <c r="B71" s="14"/>
      <c r="C71" s="13"/>
      <c r="D71" s="19"/>
      <c r="E71" s="151" t="s">
        <v>130</v>
      </c>
      <c r="F71" s="152"/>
      <c r="G71" s="152"/>
      <c r="H71" s="153">
        <v>1675000</v>
      </c>
      <c r="I71" s="153"/>
      <c r="J71" s="14"/>
      <c r="K71" s="14"/>
      <c r="L71" s="14"/>
      <c r="M71" s="14"/>
      <c r="N71" s="153"/>
      <c r="O71" s="153"/>
      <c r="P71" s="153"/>
      <c r="Q71" s="153"/>
      <c r="R71" s="154">
        <f t="shared" ref="R71:R92" si="9">SUM(N71:Q71)</f>
        <v>0</v>
      </c>
      <c r="S71" s="153"/>
      <c r="T71" s="227" t="str">
        <f t="shared" ref="T71:T75" si="10">IFERROR(O71/S71,"")</f>
        <v/>
      </c>
      <c r="U71" s="31"/>
      <c r="V71" s="14"/>
    </row>
    <row r="72" spans="2:22" ht="12" customHeight="1" x14ac:dyDescent="0.2">
      <c r="B72" s="14"/>
      <c r="C72" s="13"/>
      <c r="D72" s="19"/>
      <c r="E72" s="151" t="s">
        <v>131</v>
      </c>
      <c r="F72" s="152"/>
      <c r="G72" s="152"/>
      <c r="H72" s="153">
        <v>135589679</v>
      </c>
      <c r="I72" s="153"/>
      <c r="J72" s="14"/>
      <c r="K72" s="14"/>
      <c r="L72" s="14"/>
      <c r="M72" s="14"/>
      <c r="N72" s="153"/>
      <c r="O72" s="153"/>
      <c r="P72" s="153"/>
      <c r="Q72" s="153"/>
      <c r="R72" s="154">
        <f t="shared" si="9"/>
        <v>0</v>
      </c>
      <c r="S72" s="149"/>
      <c r="T72" s="227" t="str">
        <f t="shared" si="10"/>
        <v/>
      </c>
      <c r="U72" s="31"/>
      <c r="V72" s="14"/>
    </row>
    <row r="73" spans="2:22" ht="12" customHeight="1" x14ac:dyDescent="0.2">
      <c r="B73" s="14"/>
      <c r="C73" s="13"/>
      <c r="D73" s="19"/>
      <c r="E73" s="151" t="s">
        <v>132</v>
      </c>
      <c r="F73" s="152"/>
      <c r="G73" s="152"/>
      <c r="H73" s="153">
        <v>40254891</v>
      </c>
      <c r="I73" s="153"/>
      <c r="J73" s="14"/>
      <c r="K73" s="14"/>
      <c r="L73" s="14"/>
      <c r="M73" s="14"/>
      <c r="N73" s="153"/>
      <c r="O73" s="153"/>
      <c r="P73" s="153"/>
      <c r="Q73" s="153"/>
      <c r="R73" s="154">
        <f t="shared" si="9"/>
        <v>0</v>
      </c>
      <c r="S73" s="153"/>
      <c r="T73" s="227" t="str">
        <f t="shared" si="10"/>
        <v/>
      </c>
      <c r="U73" s="31"/>
      <c r="V73" s="14"/>
    </row>
    <row r="74" spans="2:22" ht="12" customHeight="1" x14ac:dyDescent="0.2">
      <c r="B74" s="14"/>
      <c r="C74" s="13"/>
      <c r="D74" s="19"/>
      <c r="E74" s="151" t="s">
        <v>133</v>
      </c>
      <c r="F74" s="152"/>
      <c r="G74" s="152"/>
      <c r="H74" s="153">
        <v>6036600</v>
      </c>
      <c r="I74" s="153"/>
      <c r="J74" s="14"/>
      <c r="K74" s="14"/>
      <c r="L74" s="14"/>
      <c r="M74" s="14"/>
      <c r="N74" s="153"/>
      <c r="O74" s="153">
        <v>2732100</v>
      </c>
      <c r="P74" s="153"/>
      <c r="Q74" s="153"/>
      <c r="R74" s="154">
        <f t="shared" si="9"/>
        <v>2732100</v>
      </c>
      <c r="S74" s="153">
        <v>2259400</v>
      </c>
      <c r="T74" s="227">
        <f t="shared" si="10"/>
        <v>1.2092148357971142</v>
      </c>
      <c r="U74" s="31"/>
      <c r="V74" s="14"/>
    </row>
    <row r="75" spans="2:22" x14ac:dyDescent="0.2">
      <c r="B75" s="14"/>
      <c r="C75" s="13"/>
      <c r="D75" s="14"/>
      <c r="E75" s="151" t="s">
        <v>134</v>
      </c>
      <c r="F75" s="152"/>
      <c r="G75" s="152"/>
      <c r="H75" s="153">
        <v>0</v>
      </c>
      <c r="I75" s="153"/>
      <c r="J75" s="14"/>
      <c r="K75" s="14"/>
      <c r="L75" s="14"/>
      <c r="M75" s="14"/>
      <c r="N75" s="153"/>
      <c r="O75" s="153"/>
      <c r="P75" s="153"/>
      <c r="Q75" s="153"/>
      <c r="R75" s="154">
        <f t="shared" si="9"/>
        <v>0</v>
      </c>
      <c r="S75" s="153"/>
      <c r="T75" s="227" t="str">
        <f t="shared" si="10"/>
        <v/>
      </c>
      <c r="U75" s="31"/>
      <c r="V75" s="14"/>
    </row>
    <row r="76" spans="2:22" ht="12.6" customHeight="1" x14ac:dyDescent="0.2">
      <c r="B76" s="14"/>
      <c r="C76" s="13"/>
      <c r="D76" s="14"/>
      <c r="E76" s="155" t="s">
        <v>135</v>
      </c>
      <c r="F76" s="152"/>
      <c r="G76" s="152"/>
      <c r="H76" s="152"/>
      <c r="I76" s="152"/>
      <c r="J76" s="14"/>
      <c r="K76" s="14"/>
      <c r="L76" s="14"/>
      <c r="M76" s="14"/>
      <c r="N76" s="152"/>
      <c r="O76" s="152"/>
      <c r="P76" s="152"/>
      <c r="Q76" s="152"/>
      <c r="R76" s="152"/>
      <c r="S76" s="152"/>
      <c r="T76" s="228"/>
      <c r="U76" s="142"/>
      <c r="V76" s="30"/>
    </row>
    <row r="77" spans="2:22" x14ac:dyDescent="0.2">
      <c r="B77" s="14"/>
      <c r="C77" s="13"/>
      <c r="D77" s="19"/>
      <c r="E77" s="151" t="s">
        <v>136</v>
      </c>
      <c r="F77" s="152"/>
      <c r="G77" s="152"/>
      <c r="H77" s="153">
        <v>111357000</v>
      </c>
      <c r="I77" s="153"/>
      <c r="J77" s="14"/>
      <c r="K77" s="14"/>
      <c r="L77" s="14"/>
      <c r="M77" s="14"/>
      <c r="N77" s="153"/>
      <c r="O77" s="153"/>
      <c r="P77" s="153"/>
      <c r="Q77" s="153"/>
      <c r="R77" s="154">
        <f t="shared" si="9"/>
        <v>0</v>
      </c>
      <c r="S77" s="153"/>
      <c r="T77" s="227" t="str">
        <f t="shared" ref="T77:T92" si="11">IFERROR(O77/S77,"")</f>
        <v/>
      </c>
      <c r="U77" s="31"/>
      <c r="V77" s="14"/>
    </row>
    <row r="78" spans="2:22" x14ac:dyDescent="0.2">
      <c r="B78" s="14"/>
      <c r="C78" s="13"/>
      <c r="D78" s="19"/>
      <c r="E78" s="151" t="s">
        <v>137</v>
      </c>
      <c r="F78" s="152"/>
      <c r="G78" s="152"/>
      <c r="H78" s="153">
        <v>11402014</v>
      </c>
      <c r="I78" s="153"/>
      <c r="J78" s="14"/>
      <c r="K78" s="14"/>
      <c r="L78" s="14"/>
      <c r="M78" s="14"/>
      <c r="N78" s="153"/>
      <c r="O78" s="153">
        <v>224018</v>
      </c>
      <c r="P78" s="153"/>
      <c r="Q78" s="153">
        <v>3204970</v>
      </c>
      <c r="R78" s="154">
        <f t="shared" si="9"/>
        <v>3428988</v>
      </c>
      <c r="S78" s="149">
        <v>3073251</v>
      </c>
      <c r="T78" s="227">
        <f t="shared" si="11"/>
        <v>7.2892842140131087E-2</v>
      </c>
      <c r="U78" s="31"/>
      <c r="V78" s="14"/>
    </row>
    <row r="79" spans="2:22" x14ac:dyDescent="0.2">
      <c r="B79" s="14"/>
      <c r="C79" s="13"/>
      <c r="D79" s="19"/>
      <c r="E79" s="151" t="s">
        <v>138</v>
      </c>
      <c r="F79" s="152"/>
      <c r="G79" s="152"/>
      <c r="H79" s="153">
        <v>1669465</v>
      </c>
      <c r="I79" s="153"/>
      <c r="J79" s="14"/>
      <c r="K79" s="14"/>
      <c r="L79" s="14"/>
      <c r="M79" s="14"/>
      <c r="N79" s="153"/>
      <c r="O79" s="153"/>
      <c r="P79" s="153"/>
      <c r="Q79" s="153"/>
      <c r="R79" s="154">
        <f t="shared" si="9"/>
        <v>0</v>
      </c>
      <c r="S79" s="153">
        <v>54172</v>
      </c>
      <c r="T79" s="227">
        <f t="shared" si="11"/>
        <v>0</v>
      </c>
      <c r="U79" s="31"/>
      <c r="V79" s="14"/>
    </row>
    <row r="80" spans="2:22" x14ac:dyDescent="0.2">
      <c r="B80" s="14"/>
      <c r="C80" s="13"/>
      <c r="D80" s="19"/>
      <c r="E80" s="151" t="s">
        <v>139</v>
      </c>
      <c r="F80" s="152"/>
      <c r="G80" s="152"/>
      <c r="H80" s="153">
        <v>6163578</v>
      </c>
      <c r="I80" s="153"/>
      <c r="J80" s="14"/>
      <c r="K80" s="14"/>
      <c r="L80" s="14"/>
      <c r="M80" s="14"/>
      <c r="N80" s="153"/>
      <c r="O80" s="153">
        <v>937300</v>
      </c>
      <c r="P80" s="153"/>
      <c r="Q80" s="153">
        <v>800000</v>
      </c>
      <c r="R80" s="154">
        <f t="shared" si="9"/>
        <v>1737300</v>
      </c>
      <c r="S80" s="149"/>
      <c r="T80" s="227" t="str">
        <f t="shared" si="11"/>
        <v/>
      </c>
      <c r="U80" s="31"/>
      <c r="V80" s="14"/>
    </row>
    <row r="81" spans="2:22" x14ac:dyDescent="0.2">
      <c r="B81" s="14"/>
      <c r="C81" s="13"/>
      <c r="D81" s="19"/>
      <c r="E81" s="151" t="s">
        <v>140</v>
      </c>
      <c r="F81" s="152"/>
      <c r="G81" s="152"/>
      <c r="H81" s="153">
        <v>2496915</v>
      </c>
      <c r="I81" s="153"/>
      <c r="J81" s="14"/>
      <c r="K81" s="14"/>
      <c r="L81" s="14"/>
      <c r="M81" s="14"/>
      <c r="N81" s="153">
        <v>389881</v>
      </c>
      <c r="O81" s="153"/>
      <c r="P81" s="153"/>
      <c r="Q81" s="153"/>
      <c r="R81" s="154">
        <f t="shared" si="9"/>
        <v>389881</v>
      </c>
      <c r="S81" s="153">
        <v>218400</v>
      </c>
      <c r="T81" s="227">
        <f t="shared" si="11"/>
        <v>0</v>
      </c>
      <c r="U81" s="31"/>
      <c r="V81" s="14"/>
    </row>
    <row r="82" spans="2:22" x14ac:dyDescent="0.2">
      <c r="B82" s="14"/>
      <c r="C82" s="13"/>
      <c r="D82" s="19"/>
      <c r="E82" s="155" t="s">
        <v>141</v>
      </c>
      <c r="F82" s="152"/>
      <c r="G82" s="152"/>
      <c r="H82" s="152"/>
      <c r="I82" s="152"/>
      <c r="J82" s="14"/>
      <c r="K82" s="14"/>
      <c r="L82" s="14"/>
      <c r="M82" s="14"/>
      <c r="N82" s="152"/>
      <c r="O82" s="152"/>
      <c r="P82" s="152"/>
      <c r="Q82" s="152"/>
      <c r="R82" s="152"/>
      <c r="S82" s="152"/>
      <c r="T82" s="228"/>
      <c r="U82" s="31"/>
      <c r="V82" s="14"/>
    </row>
    <row r="83" spans="2:22" x14ac:dyDescent="0.2">
      <c r="B83" s="14"/>
      <c r="C83" s="13"/>
      <c r="D83" s="19"/>
      <c r="E83" s="151" t="s">
        <v>142</v>
      </c>
      <c r="F83" s="152"/>
      <c r="G83" s="152"/>
      <c r="H83" s="153">
        <v>532303265</v>
      </c>
      <c r="I83" s="153">
        <v>9.75</v>
      </c>
      <c r="J83" s="14"/>
      <c r="K83" s="14"/>
      <c r="L83" s="14"/>
      <c r="M83" s="14"/>
      <c r="N83" s="153">
        <v>17382591</v>
      </c>
      <c r="O83" s="153">
        <f>10246644-448000</f>
        <v>9798644</v>
      </c>
      <c r="P83" s="153"/>
      <c r="Q83" s="153">
        <v>1187500</v>
      </c>
      <c r="R83" s="154">
        <f t="shared" si="9"/>
        <v>28368735</v>
      </c>
      <c r="S83" s="149">
        <v>18199118</v>
      </c>
      <c r="T83" s="227">
        <f t="shared" si="11"/>
        <v>0.53841312529541263</v>
      </c>
      <c r="U83" s="31"/>
      <c r="V83" s="14"/>
    </row>
    <row r="84" spans="2:22" x14ac:dyDescent="0.2">
      <c r="B84" s="14"/>
      <c r="C84" s="13"/>
      <c r="D84" s="19"/>
      <c r="E84" s="151" t="s">
        <v>143</v>
      </c>
      <c r="F84" s="152"/>
      <c r="G84" s="152"/>
      <c r="H84" s="153">
        <v>27318000</v>
      </c>
      <c r="I84" s="153"/>
      <c r="J84" s="14"/>
      <c r="K84" s="14"/>
      <c r="L84" s="14"/>
      <c r="M84" s="14"/>
      <c r="N84" s="153"/>
      <c r="O84" s="153">
        <v>220500</v>
      </c>
      <c r="P84" s="153"/>
      <c r="Q84" s="153"/>
      <c r="R84" s="154">
        <f t="shared" si="9"/>
        <v>220500</v>
      </c>
      <c r="S84" s="149"/>
      <c r="T84" s="227" t="str">
        <f t="shared" si="11"/>
        <v/>
      </c>
      <c r="U84" s="31"/>
      <c r="V84" s="14"/>
    </row>
    <row r="85" spans="2:22" x14ac:dyDescent="0.2">
      <c r="B85" s="14"/>
      <c r="C85" s="13"/>
      <c r="D85" s="19"/>
      <c r="E85" s="151" t="s">
        <v>144</v>
      </c>
      <c r="F85" s="152"/>
      <c r="G85" s="152"/>
      <c r="H85" s="153">
        <v>43329000</v>
      </c>
      <c r="I85" s="153"/>
      <c r="J85" s="14"/>
      <c r="K85" s="14"/>
      <c r="L85" s="14"/>
      <c r="M85" s="14"/>
      <c r="N85" s="153">
        <v>261206</v>
      </c>
      <c r="O85" s="153">
        <v>690600</v>
      </c>
      <c r="P85" s="153"/>
      <c r="Q85" s="153"/>
      <c r="R85" s="154">
        <f t="shared" si="9"/>
        <v>951806</v>
      </c>
      <c r="S85" s="149"/>
      <c r="T85" s="227" t="str">
        <f t="shared" si="11"/>
        <v/>
      </c>
      <c r="U85" s="31"/>
      <c r="V85" s="14"/>
    </row>
    <row r="86" spans="2:22" x14ac:dyDescent="0.2">
      <c r="B86" s="14"/>
      <c r="C86" s="13"/>
      <c r="D86" s="19"/>
      <c r="E86" s="151" t="s">
        <v>145</v>
      </c>
      <c r="F86" s="152"/>
      <c r="G86" s="152"/>
      <c r="H86" s="153">
        <v>286681000</v>
      </c>
      <c r="I86" s="153"/>
      <c r="J86" s="14"/>
      <c r="K86" s="14"/>
      <c r="L86" s="14"/>
      <c r="M86" s="14"/>
      <c r="N86" s="153"/>
      <c r="O86" s="153">
        <v>1328000</v>
      </c>
      <c r="P86" s="153"/>
      <c r="Q86" s="153"/>
      <c r="R86" s="154">
        <f t="shared" si="9"/>
        <v>1328000</v>
      </c>
      <c r="S86" s="149"/>
      <c r="T86" s="227" t="str">
        <f t="shared" si="11"/>
        <v/>
      </c>
      <c r="U86" s="31"/>
      <c r="V86" s="14"/>
    </row>
    <row r="87" spans="2:22" ht="25.5" x14ac:dyDescent="0.2">
      <c r="B87" s="14"/>
      <c r="C87" s="13"/>
      <c r="D87" s="19"/>
      <c r="E87" s="151" t="s">
        <v>146</v>
      </c>
      <c r="F87" s="152"/>
      <c r="G87" s="152"/>
      <c r="H87" s="153">
        <v>70453796</v>
      </c>
      <c r="I87" s="153">
        <v>5.1100000000000003</v>
      </c>
      <c r="J87" s="14"/>
      <c r="K87" s="14"/>
      <c r="L87" s="14"/>
      <c r="M87" s="14"/>
      <c r="N87" s="153"/>
      <c r="O87" s="153">
        <v>4402580</v>
      </c>
      <c r="P87" s="153"/>
      <c r="Q87" s="153"/>
      <c r="R87" s="154">
        <f t="shared" si="9"/>
        <v>4402580</v>
      </c>
      <c r="S87" s="149">
        <v>1651288</v>
      </c>
      <c r="T87" s="227">
        <f t="shared" si="11"/>
        <v>2.6661490908914738</v>
      </c>
      <c r="U87" s="31"/>
      <c r="V87" s="14"/>
    </row>
    <row r="88" spans="2:22" x14ac:dyDescent="0.2">
      <c r="B88" s="14"/>
      <c r="C88" s="13"/>
      <c r="D88" s="19"/>
      <c r="E88" s="151" t="s">
        <v>147</v>
      </c>
      <c r="F88" s="152"/>
      <c r="G88" s="152"/>
      <c r="H88" s="153">
        <v>13961124</v>
      </c>
      <c r="I88" s="153"/>
      <c r="J88" s="14"/>
      <c r="K88" s="14"/>
      <c r="L88" s="14"/>
      <c r="M88" s="14"/>
      <c r="N88" s="153"/>
      <c r="O88" s="153">
        <v>332592</v>
      </c>
      <c r="P88" s="153">
        <v>2100000</v>
      </c>
      <c r="Q88" s="153"/>
      <c r="R88" s="154">
        <f t="shared" si="9"/>
        <v>2432592</v>
      </c>
      <c r="S88" s="153">
        <v>30602</v>
      </c>
      <c r="T88" s="227">
        <f t="shared" si="11"/>
        <v>10.868309260832625</v>
      </c>
      <c r="U88" s="31"/>
      <c r="V88" s="14"/>
    </row>
    <row r="89" spans="2:22" x14ac:dyDescent="0.2">
      <c r="B89" s="14"/>
      <c r="C89" s="13"/>
      <c r="D89" s="19"/>
      <c r="E89" s="151" t="s">
        <v>148</v>
      </c>
      <c r="F89" s="152"/>
      <c r="G89" s="152"/>
      <c r="H89" s="153">
        <v>22600374</v>
      </c>
      <c r="I89" s="153"/>
      <c r="J89" s="14"/>
      <c r="K89" s="14"/>
      <c r="L89" s="14"/>
      <c r="M89" s="14"/>
      <c r="N89" s="153"/>
      <c r="O89" s="153">
        <v>769976</v>
      </c>
      <c r="P89" s="153"/>
      <c r="Q89" s="153">
        <v>288246</v>
      </c>
      <c r="R89" s="154">
        <f t="shared" si="9"/>
        <v>1058222</v>
      </c>
      <c r="S89" s="153"/>
      <c r="T89" s="227" t="str">
        <f t="shared" si="11"/>
        <v/>
      </c>
      <c r="U89" s="31"/>
      <c r="V89" s="14"/>
    </row>
    <row r="90" spans="2:22" x14ac:dyDescent="0.2">
      <c r="B90" s="14"/>
      <c r="C90" s="13"/>
      <c r="D90" s="19"/>
      <c r="E90" s="151" t="s">
        <v>149</v>
      </c>
      <c r="F90" s="152"/>
      <c r="G90" s="152"/>
      <c r="H90" s="153">
        <v>0</v>
      </c>
      <c r="I90" s="153"/>
      <c r="J90" s="14"/>
      <c r="K90" s="14"/>
      <c r="L90" s="14"/>
      <c r="M90" s="14"/>
      <c r="N90" s="153"/>
      <c r="O90" s="153"/>
      <c r="P90" s="153"/>
      <c r="Q90" s="153"/>
      <c r="R90" s="154">
        <f t="shared" si="9"/>
        <v>0</v>
      </c>
      <c r="S90" s="153"/>
      <c r="T90" s="227" t="str">
        <f t="shared" si="11"/>
        <v/>
      </c>
      <c r="U90" s="31"/>
      <c r="V90" s="14"/>
    </row>
    <row r="91" spans="2:22" x14ac:dyDescent="0.2">
      <c r="B91" s="14"/>
      <c r="C91" s="13"/>
      <c r="D91" s="19"/>
      <c r="E91" s="156" t="s">
        <v>150</v>
      </c>
      <c r="F91" s="157"/>
      <c r="G91" s="157"/>
      <c r="H91" s="158">
        <v>8679000</v>
      </c>
      <c r="I91" s="158"/>
      <c r="J91" s="14"/>
      <c r="K91" s="14"/>
      <c r="L91" s="14"/>
      <c r="M91" s="14"/>
      <c r="N91" s="158"/>
      <c r="O91" s="158"/>
      <c r="P91" s="158"/>
      <c r="Q91" s="158"/>
      <c r="R91" s="159">
        <f t="shared" si="9"/>
        <v>0</v>
      </c>
      <c r="S91" s="158"/>
      <c r="T91" s="229" t="str">
        <f t="shared" si="11"/>
        <v/>
      </c>
      <c r="U91" s="31"/>
      <c r="V91" s="14"/>
    </row>
    <row r="92" spans="2:22" ht="13.5" thickBot="1" x14ac:dyDescent="0.25">
      <c r="B92" s="14"/>
      <c r="C92" s="13"/>
      <c r="D92" s="19"/>
      <c r="E92" s="143" t="s">
        <v>151</v>
      </c>
      <c r="F92" s="144"/>
      <c r="G92" s="144"/>
      <c r="H92" s="145">
        <v>24457533</v>
      </c>
      <c r="I92" s="145">
        <v>3.48</v>
      </c>
      <c r="J92" s="14"/>
      <c r="K92" s="14"/>
      <c r="L92" s="14"/>
      <c r="M92" s="14"/>
      <c r="N92" s="145">
        <f>12686492-585000</f>
        <v>12101492</v>
      </c>
      <c r="O92" s="145">
        <v>445160</v>
      </c>
      <c r="P92" s="145"/>
      <c r="Q92" s="145">
        <v>22173</v>
      </c>
      <c r="R92" s="146">
        <f t="shared" si="9"/>
        <v>12568825</v>
      </c>
      <c r="S92" s="145">
        <v>7162584</v>
      </c>
      <c r="T92" s="230">
        <f t="shared" si="11"/>
        <v>6.2150754532163253E-2</v>
      </c>
      <c r="U92" s="31"/>
      <c r="V92" s="14"/>
    </row>
    <row r="93" spans="2:22" ht="13.5" thickTop="1" x14ac:dyDescent="0.2">
      <c r="B93" s="14"/>
      <c r="C93" s="13"/>
      <c r="D93" s="14"/>
      <c r="E93" s="147"/>
      <c r="F93" s="148" t="s">
        <v>91</v>
      </c>
      <c r="G93" s="140"/>
      <c r="H93" s="59">
        <f>SUM(H70:H92)</f>
        <v>1628736110</v>
      </c>
      <c r="I93" s="59"/>
      <c r="J93" s="14"/>
      <c r="K93" s="14"/>
      <c r="L93" s="14"/>
      <c r="M93" s="14"/>
      <c r="N93" s="59">
        <f>SUM(N70:N92)</f>
        <v>32367970</v>
      </c>
      <c r="O93" s="59">
        <f t="shared" ref="O93:S93" si="12">SUM(O70:O92)</f>
        <v>21881470</v>
      </c>
      <c r="P93" s="59">
        <f t="shared" si="12"/>
        <v>2100000</v>
      </c>
      <c r="Q93" s="59">
        <f t="shared" si="12"/>
        <v>5502889</v>
      </c>
      <c r="R93" s="59">
        <f t="shared" si="12"/>
        <v>61852329</v>
      </c>
      <c r="S93" s="59">
        <f t="shared" si="12"/>
        <v>32648815</v>
      </c>
      <c r="T93" s="138"/>
      <c r="U93" s="31"/>
      <c r="V93" s="14"/>
    </row>
    <row r="94" spans="2:22" ht="13.5" thickBot="1" x14ac:dyDescent="0.25">
      <c r="B94" s="14"/>
      <c r="C94" s="126"/>
      <c r="D94" s="33"/>
      <c r="E94" s="33"/>
      <c r="F94" s="33"/>
      <c r="G94" s="33"/>
      <c r="H94" s="33"/>
      <c r="I94" s="33"/>
      <c r="J94" s="33"/>
      <c r="K94" s="36"/>
      <c r="L94" s="36"/>
      <c r="M94" s="36"/>
      <c r="N94" s="36"/>
      <c r="O94" s="36"/>
      <c r="P94" s="36"/>
      <c r="Q94" s="36"/>
      <c r="R94" s="36"/>
      <c r="S94" s="36"/>
      <c r="T94" s="36"/>
      <c r="U94" s="131"/>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88"/>
      <c r="F172" s="6"/>
      <c r="G172" s="6"/>
    </row>
    <row r="173" spans="5:7" x14ac:dyDescent="0.2">
      <c r="E173" s="88"/>
      <c r="F173" s="6"/>
      <c r="G173" s="6"/>
    </row>
    <row r="174" spans="5:7" x14ac:dyDescent="0.2">
      <c r="E174" s="88"/>
      <c r="F174" s="6"/>
      <c r="G174" s="6"/>
    </row>
    <row r="175" spans="5:7" x14ac:dyDescent="0.2">
      <c r="E175" s="88"/>
      <c r="F175" s="6"/>
      <c r="G175" s="6"/>
    </row>
    <row r="176" spans="5:7" x14ac:dyDescent="0.2">
      <c r="E176" s="88"/>
      <c r="F176" s="6"/>
      <c r="G176" s="6"/>
    </row>
    <row r="177" spans="5:7" x14ac:dyDescent="0.2">
      <c r="E177" s="88"/>
      <c r="F177" s="6"/>
      <c r="G177" s="6"/>
    </row>
    <row r="178" spans="5:7" x14ac:dyDescent="0.2">
      <c r="E178" s="88"/>
      <c r="F178" s="6"/>
      <c r="G178" s="6"/>
    </row>
    <row r="179" spans="5:7" x14ac:dyDescent="0.2">
      <c r="E179" s="88"/>
      <c r="F179" s="6"/>
      <c r="G179" s="6"/>
    </row>
    <row r="180" spans="5:7" x14ac:dyDescent="0.2">
      <c r="E180" s="88"/>
      <c r="F180" s="6"/>
      <c r="G180" s="6"/>
    </row>
    <row r="181" spans="5:7" x14ac:dyDescent="0.2">
      <c r="E181" s="88"/>
      <c r="F181" s="6"/>
      <c r="G181" s="6"/>
    </row>
    <row r="182" spans="5:7" x14ac:dyDescent="0.2">
      <c r="E182" s="88"/>
      <c r="F182" s="6"/>
      <c r="G182" s="6"/>
    </row>
    <row r="183" spans="5:7" x14ac:dyDescent="0.2">
      <c r="E183" s="88"/>
      <c r="F183" s="6"/>
      <c r="G183" s="6"/>
    </row>
    <row r="184" spans="5:7" x14ac:dyDescent="0.2">
      <c r="E184" s="88"/>
      <c r="F184" s="6"/>
      <c r="G184" s="6"/>
    </row>
    <row r="185" spans="5:7" x14ac:dyDescent="0.2">
      <c r="E185" s="88"/>
      <c r="F185" s="6"/>
      <c r="G185" s="6"/>
    </row>
    <row r="186" spans="5:7" x14ac:dyDescent="0.2">
      <c r="E186" s="88"/>
      <c r="F186" s="6"/>
      <c r="G186" s="6"/>
    </row>
    <row r="187" spans="5:7" x14ac:dyDescent="0.2">
      <c r="E187" s="88"/>
      <c r="F187" s="6"/>
      <c r="G187" s="6"/>
    </row>
    <row r="188" spans="5:7" x14ac:dyDescent="0.2">
      <c r="E188" s="88"/>
      <c r="F188" s="6"/>
      <c r="G188" s="6"/>
    </row>
    <row r="189" spans="5:7" x14ac:dyDescent="0.2">
      <c r="E189" s="88"/>
      <c r="F189" s="6"/>
      <c r="G189" s="6"/>
    </row>
    <row r="190" spans="5:7" x14ac:dyDescent="0.2">
      <c r="E190" s="88"/>
      <c r="F190" s="6"/>
      <c r="G190" s="6"/>
    </row>
    <row r="191" spans="5:7" x14ac:dyDescent="0.2">
      <c r="E191" s="88"/>
      <c r="F191" s="6"/>
      <c r="G191" s="6"/>
    </row>
    <row r="192" spans="5:7" x14ac:dyDescent="0.2">
      <c r="E192" s="88"/>
      <c r="F192" s="6"/>
      <c r="G192" s="6"/>
    </row>
    <row r="193" spans="5:19" x14ac:dyDescent="0.2">
      <c r="E193" s="88"/>
      <c r="F193" s="6"/>
      <c r="G193" s="6"/>
    </row>
    <row r="194" spans="5:19" x14ac:dyDescent="0.2">
      <c r="E194" s="88"/>
      <c r="F194" s="6"/>
      <c r="G194" s="6"/>
    </row>
    <row r="195" spans="5:19" x14ac:dyDescent="0.2">
      <c r="E195" s="88"/>
      <c r="F195" s="6"/>
      <c r="G195" s="6"/>
    </row>
    <row r="196" spans="5:19" x14ac:dyDescent="0.2">
      <c r="E196" s="88"/>
      <c r="F196" s="6"/>
      <c r="G196" s="6"/>
    </row>
    <row r="197" spans="5:19" x14ac:dyDescent="0.2">
      <c r="E197" s="88"/>
      <c r="F197" s="6"/>
      <c r="G197" s="6"/>
    </row>
    <row r="198" spans="5:19" x14ac:dyDescent="0.2">
      <c r="E198" s="88"/>
      <c r="F198" s="6"/>
      <c r="G198" s="6"/>
    </row>
    <row r="199" spans="5:19" x14ac:dyDescent="0.2">
      <c r="E199" s="88"/>
      <c r="F199" s="6"/>
      <c r="G199" s="6"/>
    </row>
    <row r="200" spans="5:19" x14ac:dyDescent="0.2">
      <c r="E200" s="88"/>
      <c r="F200" s="6"/>
      <c r="G200" s="6"/>
      <c r="I200" s="6" t="str">
        <f>'Revenue - NHC'!E12</f>
        <v>Ballarat Aquatic &amp; Lifestyle Centre</v>
      </c>
      <c r="S200" s="6" t="s">
        <v>93</v>
      </c>
    </row>
    <row r="201" spans="5:19" x14ac:dyDescent="0.2">
      <c r="E201" s="88"/>
      <c r="F201" s="6"/>
      <c r="G201" s="6"/>
      <c r="I201" s="6" t="str">
        <f>'Revenue - NHC'!E13</f>
        <v>Financial Services</v>
      </c>
      <c r="S201" s="6" t="s">
        <v>119</v>
      </c>
    </row>
    <row r="202" spans="5:19" x14ac:dyDescent="0.2">
      <c r="E202" s="88"/>
      <c r="F202" s="6"/>
      <c r="G202" s="6"/>
      <c r="I202" s="6" t="str">
        <f>'Revenue - NHC'!E14</f>
        <v>Occupational Health &amp; Safety</v>
      </c>
      <c r="S202" s="6" t="s">
        <v>120</v>
      </c>
    </row>
    <row r="203" spans="5:19" x14ac:dyDescent="0.2">
      <c r="E203" s="88"/>
      <c r="F203" s="6"/>
      <c r="G203" s="6"/>
      <c r="I203" s="6" t="str">
        <f>'Revenue - NHC'!E15</f>
        <v>People &amp; Culture</v>
      </c>
      <c r="S203" s="6" t="s">
        <v>112</v>
      </c>
    </row>
    <row r="204" spans="5:19" x14ac:dyDescent="0.2">
      <c r="E204" s="88"/>
      <c r="F204" s="6"/>
      <c r="G204" s="6"/>
      <c r="I204" s="6" t="str">
        <f>'Revenue - NHC'!E16</f>
        <v>Risk Management</v>
      </c>
      <c r="S204" s="6" t="s">
        <v>121</v>
      </c>
    </row>
    <row r="205" spans="5:19" x14ac:dyDescent="0.2">
      <c r="E205" s="88"/>
      <c r="F205" s="6"/>
      <c r="G205" s="6"/>
      <c r="I205" s="6" t="str">
        <f>'Revenue - NHC'!E17</f>
        <v>Finance</v>
      </c>
      <c r="S205" s="6" t="s">
        <v>122</v>
      </c>
    </row>
    <row r="206" spans="5:19" x14ac:dyDescent="0.2">
      <c r="E206" s="88"/>
      <c r="F206" s="6"/>
      <c r="G206" s="6"/>
      <c r="I206" s="6" t="str">
        <f>'Revenue - NHC'!E18</f>
        <v>Financial Operations</v>
      </c>
      <c r="S206" s="6" t="s">
        <v>123</v>
      </c>
    </row>
    <row r="207" spans="5:19" x14ac:dyDescent="0.2">
      <c r="E207" s="88"/>
      <c r="F207" s="6"/>
      <c r="G207" s="6"/>
      <c r="I207" s="6" t="str">
        <f>'Revenue - NHC'!E19</f>
        <v>Fleet Management</v>
      </c>
      <c r="S207" s="6" t="s">
        <v>92</v>
      </c>
    </row>
    <row r="208" spans="5:19" x14ac:dyDescent="0.2">
      <c r="E208" s="88"/>
      <c r="F208" s="6"/>
      <c r="G208" s="6"/>
      <c r="I208" s="6" t="str">
        <f>'Revenue - NHC'!E20</f>
        <v>Information Services</v>
      </c>
    </row>
    <row r="209" spans="5:9" x14ac:dyDescent="0.2">
      <c r="E209" s="88"/>
      <c r="F209" s="6"/>
      <c r="G209" s="6"/>
      <c r="I209" s="6" t="str">
        <f>'Revenue - NHC'!E21</f>
        <v>Whole of Organisation</v>
      </c>
    </row>
    <row r="210" spans="5:9" x14ac:dyDescent="0.2">
      <c r="E210" s="88"/>
      <c r="F210" s="6"/>
      <c r="G210" s="6"/>
      <c r="I210" s="6" t="str">
        <f>'Revenue - NHC'!E22</f>
        <v>Mayor &amp; Councillor Support</v>
      </c>
    </row>
    <row r="211" spans="5:9" x14ac:dyDescent="0.2">
      <c r="E211" s="88"/>
      <c r="F211" s="6"/>
      <c r="G211" s="6"/>
      <c r="I211" s="6" t="str">
        <f>'Revenue - NHC'!E23</f>
        <v>Policy &amp; Project Strategist</v>
      </c>
    </row>
    <row r="212" spans="5:9" x14ac:dyDescent="0.2">
      <c r="E212" s="88"/>
      <c r="F212" s="6"/>
      <c r="G212" s="6"/>
      <c r="I212" s="6" t="str">
        <f>'Revenue - NHC'!E24</f>
        <v>CEO</v>
      </c>
    </row>
    <row r="213" spans="5:9" x14ac:dyDescent="0.2">
      <c r="E213" s="88"/>
      <c r="F213" s="6"/>
      <c r="G213" s="6"/>
      <c r="I213" s="6" t="str">
        <f>'Revenue - NHC'!E25</f>
        <v>Governance &amp; Administration</v>
      </c>
    </row>
    <row r="214" spans="5:9" x14ac:dyDescent="0.2">
      <c r="E214" s="88"/>
      <c r="F214" s="6"/>
      <c r="G214" s="6"/>
      <c r="I214" s="6" t="str">
        <f>'Revenue - NHC'!E26</f>
        <v>Major Projects</v>
      </c>
    </row>
    <row r="215" spans="5:9" x14ac:dyDescent="0.2">
      <c r="E215" s="88"/>
      <c r="F215" s="6"/>
      <c r="G215" s="6"/>
      <c r="I215" s="6" t="str">
        <f>'Revenue - NHC'!E27</f>
        <v>Building</v>
      </c>
    </row>
    <row r="216" spans="5:9" x14ac:dyDescent="0.2">
      <c r="E216" s="88"/>
      <c r="F216" s="6"/>
      <c r="G216" s="6"/>
      <c r="I216" s="6" t="str">
        <f>'Revenue - NHC'!E28</f>
        <v>City Services</v>
      </c>
    </row>
    <row r="217" spans="5:9" x14ac:dyDescent="0.2">
      <c r="E217" s="88"/>
      <c r="F217" s="6"/>
      <c r="G217" s="6"/>
      <c r="I217" s="6" t="str">
        <f>'Revenue - NHC'!E29</f>
        <v>Property Management</v>
      </c>
    </row>
    <row r="218" spans="5:9" x14ac:dyDescent="0.2">
      <c r="E218" s="88"/>
      <c r="F218" s="6"/>
      <c r="G218" s="6"/>
      <c r="I218" s="6" t="str">
        <f>'Revenue - NHC'!E30</f>
        <v>Community Amenity</v>
      </c>
    </row>
    <row r="219" spans="5:9" x14ac:dyDescent="0.2">
      <c r="E219" s="88"/>
      <c r="F219" s="6"/>
      <c r="G219" s="6"/>
      <c r="I219" s="6" t="str">
        <f>'Revenue - NHC'!E31</f>
        <v>Environmental Services</v>
      </c>
    </row>
    <row r="220" spans="5:9" x14ac:dyDescent="0.2">
      <c r="E220" s="88"/>
      <c r="F220" s="6"/>
      <c r="G220" s="6"/>
      <c r="I220" s="6" t="str">
        <f>'Revenue - NHC'!E32</f>
        <v>Facilities</v>
      </c>
    </row>
    <row r="221" spans="5:9" x14ac:dyDescent="0.2">
      <c r="E221" s="88"/>
      <c r="F221" s="6"/>
      <c r="G221" s="6"/>
      <c r="I221" s="6" t="str">
        <f>'Revenue - NHC'!E33</f>
        <v>Growth &amp; Development</v>
      </c>
    </row>
    <row r="222" spans="5:9" x14ac:dyDescent="0.2">
      <c r="E222" s="88"/>
      <c r="F222" s="6"/>
      <c r="G222" s="6"/>
      <c r="I222" s="6" t="str">
        <f>'Revenue - NHC'!E34</f>
        <v>Infrastructure Design &amp; Delivery</v>
      </c>
    </row>
    <row r="223" spans="5:9" x14ac:dyDescent="0.2">
      <c r="E223" s="88"/>
      <c r="F223" s="6"/>
      <c r="G223" s="6"/>
      <c r="I223" s="6" t="str">
        <f>'Revenue - NHC'!E35</f>
        <v>Ballarat Regional Tourism</v>
      </c>
    </row>
    <row r="224" spans="5:9" x14ac:dyDescent="0.2">
      <c r="E224" s="88"/>
      <c r="F224" s="6"/>
      <c r="G224" s="6"/>
      <c r="I224" s="6" t="str">
        <f>'Revenue - NHC'!E36</f>
        <v>Economic Development</v>
      </c>
    </row>
    <row r="225" spans="5:9" x14ac:dyDescent="0.2">
      <c r="E225" s="88"/>
      <c r="F225" s="6"/>
      <c r="G225" s="6"/>
      <c r="I225" s="6" t="str">
        <f>'Revenue - NHC'!E37</f>
        <v>Her Majesty's Theatre</v>
      </c>
    </row>
    <row r="226" spans="5:9" x14ac:dyDescent="0.2">
      <c r="E226" s="88"/>
      <c r="F226" s="6"/>
      <c r="G226" s="6"/>
      <c r="I226" s="6" t="str">
        <f>'Revenue - NHC'!E38</f>
        <v>M.A.D.E.</v>
      </c>
    </row>
    <row r="227" spans="5:9" x14ac:dyDescent="0.2">
      <c r="E227" s="88"/>
      <c r="F227" s="6"/>
      <c r="G227" s="6"/>
      <c r="I227" s="6" t="str">
        <f>'Revenue - NHC'!E39</f>
        <v>Statutory Planning</v>
      </c>
    </row>
    <row r="228" spans="5:9" x14ac:dyDescent="0.2">
      <c r="E228" s="88"/>
      <c r="F228" s="6"/>
      <c r="G228" s="6"/>
      <c r="I228" s="6" t="str">
        <f>'Revenue - NHC'!E40</f>
        <v>Art Gallery Ballarat</v>
      </c>
    </row>
    <row r="229" spans="5:9" x14ac:dyDescent="0.2">
      <c r="E229" s="88"/>
      <c r="F229" s="6"/>
      <c r="G229" s="6"/>
      <c r="I229" s="6" t="str">
        <f>'Revenue - NHC'!E41</f>
        <v>Arts &amp; Culture</v>
      </c>
    </row>
    <row r="230" spans="5:9" x14ac:dyDescent="0.2">
      <c r="E230" s="88"/>
      <c r="F230" s="6"/>
      <c r="G230" s="6"/>
      <c r="I230" s="6" t="str">
        <f>'Revenue - NHC'!E42</f>
        <v>City Strategy</v>
      </c>
    </row>
    <row r="231" spans="5:9" x14ac:dyDescent="0.2">
      <c r="E231" s="88"/>
      <c r="F231" s="6"/>
      <c r="G231" s="6"/>
      <c r="I231" s="6" t="str">
        <f>'Revenue - NHC'!E43</f>
        <v>Community Events</v>
      </c>
    </row>
    <row r="232" spans="5:9" x14ac:dyDescent="0.2">
      <c r="E232" s="88"/>
      <c r="F232" s="6"/>
      <c r="G232" s="6"/>
      <c r="I232" s="6" t="str">
        <f>'Revenue - NHC'!E44</f>
        <v>Family and Children Services</v>
      </c>
    </row>
    <row r="233" spans="5:9" x14ac:dyDescent="0.2">
      <c r="E233" s="88"/>
      <c r="F233" s="6"/>
      <c r="G233" s="6"/>
      <c r="I233" s="6" t="str">
        <f>'Revenue - NHC'!E45</f>
        <v>Peoples &amp; Communities</v>
      </c>
    </row>
    <row r="234" spans="5:9" x14ac:dyDescent="0.2">
      <c r="E234" s="88"/>
      <c r="F234" s="6"/>
      <c r="G234" s="6"/>
      <c r="I234" s="6" t="str">
        <f>'Revenue - NHC'!E46</f>
        <v>Community Care &amp; Access</v>
      </c>
    </row>
    <row r="235" spans="5:9" x14ac:dyDescent="0.2">
      <c r="E235" s="88"/>
      <c r="F235" s="6"/>
      <c r="G235" s="6"/>
      <c r="I235" s="6" t="str">
        <f>'Revenue - NHC'!E47</f>
        <v>Community Development</v>
      </c>
    </row>
    <row r="236" spans="5:9" x14ac:dyDescent="0.2">
      <c r="E236" s="88"/>
      <c r="F236" s="6"/>
      <c r="G236" s="6"/>
      <c r="I236" s="6" t="str">
        <f>'Revenue - NHC'!E48</f>
        <v>Learning &amp; Diversity</v>
      </c>
    </row>
    <row r="237" spans="5:9" x14ac:dyDescent="0.2">
      <c r="E237" s="88"/>
      <c r="F237" s="6"/>
      <c r="G237" s="6"/>
      <c r="I237" s="6" t="str">
        <f>'Revenue - NHC'!E49</f>
        <v>Municipal Emergency Management</v>
      </c>
    </row>
    <row r="238" spans="5:9" x14ac:dyDescent="0.2">
      <c r="E238" s="88"/>
      <c r="F238" s="6"/>
      <c r="G238" s="6"/>
      <c r="I238" s="6" t="str">
        <f>'Revenue - NHC'!E50</f>
        <v>Recreation</v>
      </c>
    </row>
    <row r="239" spans="5:9" x14ac:dyDescent="0.2">
      <c r="E239" s="88"/>
      <c r="F239" s="6"/>
      <c r="G239" s="6"/>
      <c r="I239" s="6" t="str">
        <f>'Revenue - NHC'!E51</f>
        <v/>
      </c>
    </row>
    <row r="240" spans="5:9" x14ac:dyDescent="0.2">
      <c r="E240" s="88"/>
      <c r="F240" s="6"/>
      <c r="G240" s="6"/>
      <c r="I240" s="6" t="str">
        <f>'Revenue - NHC'!E52</f>
        <v/>
      </c>
    </row>
    <row r="241" spans="5:9" x14ac:dyDescent="0.2">
      <c r="E241" s="88"/>
      <c r="F241" s="6"/>
      <c r="G241" s="6"/>
      <c r="I241" s="6" t="str">
        <f>'Revenue - NHC'!E53</f>
        <v/>
      </c>
    </row>
    <row r="242" spans="5:9" x14ac:dyDescent="0.2">
      <c r="E242" s="88"/>
      <c r="F242" s="6"/>
      <c r="G242" s="6"/>
      <c r="I242" s="6" t="str">
        <f>'Revenue - NHC'!E54</f>
        <v/>
      </c>
    </row>
    <row r="243" spans="5:9" x14ac:dyDescent="0.2">
      <c r="E243" s="88"/>
      <c r="F243" s="6"/>
      <c r="G243" s="6"/>
      <c r="I243" s="6" t="str">
        <f>'Revenue - NHC'!E55</f>
        <v/>
      </c>
    </row>
    <row r="244" spans="5:9" x14ac:dyDescent="0.2">
      <c r="E244" s="88"/>
      <c r="F244" s="6"/>
      <c r="G244" s="6"/>
      <c r="I244" s="6" t="str">
        <f>'Revenue - NHC'!E56</f>
        <v/>
      </c>
    </row>
    <row r="245" spans="5:9" x14ac:dyDescent="0.2">
      <c r="E245" s="88"/>
      <c r="F245" s="6"/>
      <c r="G245" s="6"/>
      <c r="I245" s="6" t="str">
        <f>'Revenue - NHC'!E57</f>
        <v/>
      </c>
    </row>
    <row r="246" spans="5:9" x14ac:dyDescent="0.2">
      <c r="E246" s="88"/>
      <c r="F246" s="6"/>
      <c r="G246" s="6"/>
      <c r="I246" s="6" t="str">
        <f>'Revenue - NHC'!E58</f>
        <v/>
      </c>
    </row>
    <row r="247" spans="5:9" x14ac:dyDescent="0.2">
      <c r="E247" s="88"/>
      <c r="F247" s="6"/>
      <c r="G247" s="6"/>
      <c r="I247" s="6" t="str">
        <f>'Revenue - NHC'!E59</f>
        <v/>
      </c>
    </row>
    <row r="248" spans="5:9" x14ac:dyDescent="0.2">
      <c r="E248" s="88"/>
      <c r="F248" s="6"/>
      <c r="G248" s="6"/>
      <c r="I248" s="6" t="str">
        <f>'Revenue - NHC'!E60</f>
        <v/>
      </c>
    </row>
    <row r="249" spans="5:9" x14ac:dyDescent="0.2">
      <c r="I249" s="6" t="str">
        <f>'Revenue - NHC'!E61</f>
        <v/>
      </c>
    </row>
    <row r="250" spans="5:9" x14ac:dyDescent="0.2">
      <c r="I250" s="6" t="str">
        <f>'Revenue - NHC'!E62</f>
        <v/>
      </c>
    </row>
    <row r="251" spans="5:9" x14ac:dyDescent="0.2">
      <c r="I251" s="6" t="str">
        <f>'Revenue - NHC'!E63</f>
        <v/>
      </c>
    </row>
    <row r="252" spans="5:9" x14ac:dyDescent="0.2">
      <c r="I252" s="6" t="str">
        <f>'Revenue - NHC'!E64</f>
        <v/>
      </c>
    </row>
    <row r="253" spans="5:9" x14ac:dyDescent="0.2">
      <c r="I253" s="6" t="str">
        <f>'Revenue - NHC'!E65</f>
        <v/>
      </c>
    </row>
    <row r="254" spans="5:9" x14ac:dyDescent="0.2">
      <c r="I254" s="6" t="str">
        <f>'Revenue - NHC'!E66</f>
        <v/>
      </c>
    </row>
    <row r="255" spans="5:9" x14ac:dyDescent="0.2">
      <c r="I255" s="6" t="str">
        <f>'Revenue - NHC'!E67</f>
        <v/>
      </c>
    </row>
    <row r="256" spans="5:9" x14ac:dyDescent="0.2">
      <c r="I256" s="6" t="str">
        <f>'Revenue - NHC'!E68</f>
        <v/>
      </c>
    </row>
    <row r="257" spans="9:9" x14ac:dyDescent="0.2">
      <c r="I257" s="6" t="str">
        <f>'Revenue - NHC'!E69</f>
        <v/>
      </c>
    </row>
    <row r="258" spans="9:9" x14ac:dyDescent="0.2">
      <c r="I258" s="6" t="str">
        <f>'Revenue - NHC'!E70</f>
        <v/>
      </c>
    </row>
    <row r="259" spans="9:9" x14ac:dyDescent="0.2">
      <c r="I259" s="6" t="str">
        <f>'Revenue - NHC'!E71</f>
        <v/>
      </c>
    </row>
    <row r="260" spans="9:9" x14ac:dyDescent="0.2">
      <c r="I260" s="6" t="str">
        <f>'Revenue - NHC'!E72</f>
        <v/>
      </c>
    </row>
    <row r="261" spans="9:9" x14ac:dyDescent="0.2">
      <c r="I261" s="6" t="str">
        <f>'Revenue - NHC'!E73</f>
        <v/>
      </c>
    </row>
    <row r="262" spans="9:9" x14ac:dyDescent="0.2">
      <c r="I262" s="6" t="str">
        <f>'Revenue - NHC'!E74</f>
        <v/>
      </c>
    </row>
    <row r="263" spans="9:9" x14ac:dyDescent="0.2">
      <c r="I263" s="6" t="str">
        <f>'Revenue - NHC'!E75</f>
        <v/>
      </c>
    </row>
    <row r="264" spans="9:9" x14ac:dyDescent="0.2">
      <c r="I264" s="6" t="str">
        <f>'Revenue - NHC'!E76</f>
        <v/>
      </c>
    </row>
    <row r="265" spans="9:9" x14ac:dyDescent="0.2">
      <c r="I265" s="6" t="str">
        <f>'Revenue - NHC'!E77</f>
        <v/>
      </c>
    </row>
    <row r="266" spans="9:9" x14ac:dyDescent="0.2">
      <c r="I266" s="6" t="str">
        <f>'Revenue - NHC'!E78</f>
        <v/>
      </c>
    </row>
    <row r="267" spans="9:9" x14ac:dyDescent="0.2">
      <c r="I267" s="6" t="str">
        <f>'Revenue - NHC'!E79</f>
        <v/>
      </c>
    </row>
    <row r="268" spans="9:9" x14ac:dyDescent="0.2">
      <c r="I268" s="6" t="str">
        <f>'Revenue - NHC'!E80</f>
        <v/>
      </c>
    </row>
    <row r="269" spans="9:9" x14ac:dyDescent="0.2">
      <c r="I269" s="6" t="str">
        <f>'Revenue - NHC'!E81</f>
        <v/>
      </c>
    </row>
    <row r="270" spans="9:9" x14ac:dyDescent="0.2">
      <c r="I270" s="6" t="str">
        <f>'Revenue - NHC'!E82</f>
        <v/>
      </c>
    </row>
    <row r="271" spans="9:9" x14ac:dyDescent="0.2">
      <c r="I271" s="6" t="str">
        <f>'Revenue - NHC'!E83</f>
        <v/>
      </c>
    </row>
    <row r="272" spans="9:9" x14ac:dyDescent="0.2">
      <c r="I272" s="6" t="str">
        <f>'Revenue - NHC'!E84</f>
        <v/>
      </c>
    </row>
    <row r="273" spans="9:9" x14ac:dyDescent="0.2">
      <c r="I273" s="6" t="str">
        <f>'Revenue - NHC'!E85</f>
        <v/>
      </c>
    </row>
    <row r="274" spans="9:9" x14ac:dyDescent="0.2">
      <c r="I274" s="6" t="str">
        <f>'Revenue - NHC'!E86</f>
        <v/>
      </c>
    </row>
    <row r="275" spans="9:9" x14ac:dyDescent="0.2">
      <c r="I275" s="6" t="str">
        <f>'Revenue - NHC'!E87</f>
        <v/>
      </c>
    </row>
    <row r="276" spans="9:9" x14ac:dyDescent="0.2">
      <c r="I276" s="6" t="str">
        <f>'Revenue - NHC'!E88</f>
        <v/>
      </c>
    </row>
    <row r="277" spans="9:9" x14ac:dyDescent="0.2">
      <c r="I277" s="6" t="str">
        <f>'Revenue - NHC'!E89</f>
        <v/>
      </c>
    </row>
    <row r="278" spans="9:9" x14ac:dyDescent="0.2">
      <c r="I278" s="6" t="str">
        <f>'Revenue - NHC'!E90</f>
        <v/>
      </c>
    </row>
    <row r="279" spans="9:9" x14ac:dyDescent="0.2">
      <c r="I279" s="6" t="str">
        <f>'Revenue - NHC'!E91</f>
        <v/>
      </c>
    </row>
    <row r="280" spans="9:9" x14ac:dyDescent="0.2">
      <c r="I280" s="6" t="str">
        <f>'Revenue - NHC'!E92</f>
        <v/>
      </c>
    </row>
    <row r="281" spans="9:9" x14ac:dyDescent="0.2">
      <c r="I281" s="6" t="str">
        <f>'Revenue - NHC'!E93</f>
        <v/>
      </c>
    </row>
    <row r="282" spans="9:9" x14ac:dyDescent="0.2">
      <c r="I282" s="6" t="str">
        <f>'Revenue - NHC'!E94</f>
        <v/>
      </c>
    </row>
    <row r="283" spans="9:9" x14ac:dyDescent="0.2">
      <c r="I283" s="6" t="str">
        <f>'Revenue - NHC'!E95</f>
        <v/>
      </c>
    </row>
    <row r="284" spans="9:9" x14ac:dyDescent="0.2">
      <c r="I284" s="6" t="str">
        <f>'Revenue - NHC'!E96</f>
        <v/>
      </c>
    </row>
    <row r="285" spans="9:9" x14ac:dyDescent="0.2">
      <c r="I285" s="6" t="str">
        <f>'Revenue - NHC'!E97</f>
        <v/>
      </c>
    </row>
    <row r="286" spans="9:9" x14ac:dyDescent="0.2">
      <c r="I286" s="6" t="str">
        <f>'Revenue - NHC'!E98</f>
        <v/>
      </c>
    </row>
    <row r="287" spans="9:9" x14ac:dyDescent="0.2">
      <c r="I287" s="6" t="str">
        <f>'Revenue - NHC'!E99</f>
        <v/>
      </c>
    </row>
    <row r="288" spans="9:9" x14ac:dyDescent="0.2">
      <c r="I288" s="6" t="str">
        <f>'Revenue - NHC'!E100</f>
        <v/>
      </c>
    </row>
    <row r="289" spans="9:9" x14ac:dyDescent="0.2">
      <c r="I289" s="6" t="str">
        <f>'Revenue - NHC'!E101</f>
        <v/>
      </c>
    </row>
    <row r="290" spans="9:9" x14ac:dyDescent="0.2">
      <c r="I290" s="6" t="str">
        <f>'Revenue - NHC'!E102</f>
        <v/>
      </c>
    </row>
    <row r="291" spans="9:9" x14ac:dyDescent="0.2">
      <c r="I291" s="6" t="str">
        <f>'Revenue - NHC'!E103</f>
        <v/>
      </c>
    </row>
    <row r="292" spans="9:9" x14ac:dyDescent="0.2">
      <c r="I292" s="6" t="str">
        <f>'Revenue - NHC'!E104</f>
        <v/>
      </c>
    </row>
    <row r="293" spans="9:9" x14ac:dyDescent="0.2">
      <c r="I293" s="6" t="str">
        <f>'Revenue - NHC'!E105</f>
        <v/>
      </c>
    </row>
    <row r="294" spans="9:9" x14ac:dyDescent="0.2">
      <c r="I294" s="6" t="str">
        <f>'Revenue - NHC'!E106</f>
        <v/>
      </c>
    </row>
    <row r="295" spans="9:9" x14ac:dyDescent="0.2">
      <c r="I295" s="6" t="str">
        <f>'Revenue - NHC'!E107</f>
        <v/>
      </c>
    </row>
    <row r="296" spans="9:9" x14ac:dyDescent="0.2">
      <c r="I296" s="6" t="str">
        <f>'Revenue - NHC'!E108</f>
        <v/>
      </c>
    </row>
    <row r="297" spans="9:9" x14ac:dyDescent="0.2">
      <c r="I297" s="6" t="str">
        <f>'Revenue - NHC'!E109</f>
        <v/>
      </c>
    </row>
    <row r="298" spans="9:9" x14ac:dyDescent="0.2">
      <c r="I298" s="6" t="str">
        <f>'Revenue - NHC'!E110</f>
        <v/>
      </c>
    </row>
    <row r="299" spans="9:9" x14ac:dyDescent="0.2">
      <c r="I299" s="6" t="str">
        <f>'Revenue - NHC'!E111</f>
        <v/>
      </c>
    </row>
    <row r="300" spans="9:9" x14ac:dyDescent="0.2">
      <c r="I300" s="6" t="str">
        <f>'Revenue - NHC'!E112</f>
        <v/>
      </c>
    </row>
    <row r="301" spans="9:9" x14ac:dyDescent="0.2">
      <c r="I301" s="6" t="str">
        <f>'Revenue - NHC'!E113</f>
        <v/>
      </c>
    </row>
    <row r="302" spans="9:9" x14ac:dyDescent="0.2">
      <c r="I302" s="6" t="str">
        <f>'Revenue - NHC'!E114</f>
        <v/>
      </c>
    </row>
    <row r="303" spans="9:9" x14ac:dyDescent="0.2">
      <c r="I303" s="6" t="str">
        <f>'Revenue - NHC'!E115</f>
        <v/>
      </c>
    </row>
    <row r="304" spans="9:9" x14ac:dyDescent="0.2">
      <c r="I304" s="6" t="str">
        <f>'Revenue - NHC'!E116</f>
        <v/>
      </c>
    </row>
    <row r="305" spans="9:9" x14ac:dyDescent="0.2">
      <c r="I305" s="6" t="str">
        <f>'Revenue - NHC'!E117</f>
        <v/>
      </c>
    </row>
    <row r="306" spans="9:9" x14ac:dyDescent="0.2">
      <c r="I306" s="6" t="str">
        <f>'Revenue - NHC'!E118</f>
        <v/>
      </c>
    </row>
    <row r="307" spans="9:9" x14ac:dyDescent="0.2">
      <c r="I307" s="6" t="str">
        <f>'Revenue - NHC'!E119</f>
        <v/>
      </c>
    </row>
    <row r="308" spans="9:9" x14ac:dyDescent="0.2">
      <c r="I308" s="6" t="str">
        <f>'Revenue - NHC'!E120</f>
        <v/>
      </c>
    </row>
    <row r="309" spans="9:9" x14ac:dyDescent="0.2">
      <c r="I309" s="6" t="str">
        <f>'Revenue - NHC'!E121</f>
        <v/>
      </c>
    </row>
    <row r="310" spans="9:9" x14ac:dyDescent="0.2">
      <c r="I310" s="6" t="str">
        <f>'Revenue - NHC'!E122</f>
        <v/>
      </c>
    </row>
    <row r="311" spans="9:9" x14ac:dyDescent="0.2">
      <c r="I311" s="6" t="str">
        <f>'Revenue - NHC'!E123</f>
        <v/>
      </c>
    </row>
    <row r="312" spans="9:9" x14ac:dyDescent="0.2">
      <c r="I312" s="6" t="str">
        <f>'Revenue - NHC'!E124</f>
        <v/>
      </c>
    </row>
    <row r="313" spans="9:9" x14ac:dyDescent="0.2">
      <c r="I313" s="6" t="str">
        <f>'Revenue - NHC'!E125</f>
        <v/>
      </c>
    </row>
    <row r="314" spans="9:9" x14ac:dyDescent="0.2">
      <c r="I314" s="6" t="str">
        <f>'Revenue - NHC'!E126</f>
        <v/>
      </c>
    </row>
    <row r="315" spans="9:9" x14ac:dyDescent="0.2">
      <c r="I315" s="6" t="str">
        <f>'Revenue - NHC'!E127</f>
        <v/>
      </c>
    </row>
    <row r="316" spans="9:9" x14ac:dyDescent="0.2">
      <c r="I316" s="6" t="str">
        <f>'Revenue - NHC'!E128</f>
        <v/>
      </c>
    </row>
    <row r="317" spans="9:9" x14ac:dyDescent="0.2">
      <c r="I317" s="6" t="str">
        <f>'Revenue - NHC'!E129</f>
        <v/>
      </c>
    </row>
    <row r="318" spans="9:9" x14ac:dyDescent="0.2">
      <c r="I318" s="6" t="str">
        <f>'Revenue - NHC'!E130</f>
        <v/>
      </c>
    </row>
    <row r="319" spans="9:9" x14ac:dyDescent="0.2">
      <c r="I319" s="6" t="str">
        <f>'Revenue - NHC'!E131</f>
        <v/>
      </c>
    </row>
    <row r="320" spans="9:9" x14ac:dyDescent="0.2">
      <c r="I320" s="6" t="str">
        <f>'Revenue - NHC'!E132</f>
        <v/>
      </c>
    </row>
    <row r="321" spans="9:9" x14ac:dyDescent="0.2">
      <c r="I321" s="6" t="str">
        <f>'Revenue - NHC'!E133</f>
        <v/>
      </c>
    </row>
    <row r="322" spans="9:9" x14ac:dyDescent="0.2">
      <c r="I322" s="6" t="str">
        <f>'Revenue - NHC'!E134</f>
        <v/>
      </c>
    </row>
    <row r="323" spans="9:9" x14ac:dyDescent="0.2">
      <c r="I323" s="6" t="str">
        <f>'Revenue - NHC'!E135</f>
        <v/>
      </c>
    </row>
    <row r="324" spans="9:9" x14ac:dyDescent="0.2">
      <c r="I324" s="6" t="str">
        <f>'Revenue - NHC'!E136</f>
        <v/>
      </c>
    </row>
    <row r="325" spans="9:9" x14ac:dyDescent="0.2">
      <c r="I325" s="6" t="str">
        <f>'Revenue - NHC'!E137</f>
        <v/>
      </c>
    </row>
    <row r="326" spans="9:9" x14ac:dyDescent="0.2">
      <c r="I326" s="6" t="str">
        <f>'Revenue - NHC'!E138</f>
        <v/>
      </c>
    </row>
    <row r="327" spans="9:9" x14ac:dyDescent="0.2">
      <c r="I327" s="6" t="str">
        <f>'Revenue - NHC'!E139</f>
        <v/>
      </c>
    </row>
    <row r="328" spans="9:9" x14ac:dyDescent="0.2">
      <c r="I328" s="6" t="str">
        <f>'Revenue - NHC'!E140</f>
        <v/>
      </c>
    </row>
    <row r="329" spans="9:9" x14ac:dyDescent="0.2">
      <c r="I329" s="6" t="str">
        <f>'Revenue - NHC'!E141</f>
        <v/>
      </c>
    </row>
    <row r="330" spans="9:9" x14ac:dyDescent="0.2">
      <c r="I330" s="6" t="str">
        <f>'Revenue - NHC'!E142</f>
        <v/>
      </c>
    </row>
    <row r="331" spans="9:9" x14ac:dyDescent="0.2">
      <c r="I331" s="6" t="str">
        <f>'Revenue - NHC'!E143</f>
        <v/>
      </c>
    </row>
    <row r="332" spans="9:9" x14ac:dyDescent="0.2">
      <c r="I332" s="6" t="str">
        <f>'Revenue - NHC'!E144</f>
        <v/>
      </c>
    </row>
    <row r="333" spans="9:9" x14ac:dyDescent="0.2">
      <c r="I333" s="6" t="str">
        <f>'Revenue - NHC'!E145</f>
        <v/>
      </c>
    </row>
    <row r="334" spans="9:9" x14ac:dyDescent="0.2">
      <c r="I334" s="6" t="str">
        <f>'Revenue - NHC'!E146</f>
        <v/>
      </c>
    </row>
    <row r="335" spans="9:9" x14ac:dyDescent="0.2">
      <c r="I335" s="6" t="str">
        <f>'Revenue - NHC'!E147</f>
        <v/>
      </c>
    </row>
    <row r="336" spans="9:9" x14ac:dyDescent="0.2">
      <c r="I336" s="6" t="str">
        <f>'Revenue - NHC'!E148</f>
        <v/>
      </c>
    </row>
    <row r="337" spans="9:9" x14ac:dyDescent="0.2">
      <c r="I337" s="6" t="str">
        <f>'Revenue - NHC'!E149</f>
        <v/>
      </c>
    </row>
    <row r="338" spans="9:9" x14ac:dyDescent="0.2">
      <c r="I338" s="6" t="str">
        <f>'Revenue - NHC'!E150</f>
        <v/>
      </c>
    </row>
    <row r="339" spans="9:9" x14ac:dyDescent="0.2">
      <c r="I339" s="6" t="str">
        <f>'Revenue - NHC'!E151</f>
        <v/>
      </c>
    </row>
  </sheetData>
  <mergeCells count="109">
    <mergeCell ref="K6:T6"/>
    <mergeCell ref="K47:K51"/>
    <mergeCell ref="L47:L51"/>
    <mergeCell ref="M47:M51"/>
    <mergeCell ref="K52:K56"/>
    <mergeCell ref="L52:L56"/>
    <mergeCell ref="M52:M56"/>
    <mergeCell ref="K57:K61"/>
    <mergeCell ref="L57:L61"/>
    <mergeCell ref="M57:M61"/>
    <mergeCell ref="K32:K36"/>
    <mergeCell ref="L32:L36"/>
    <mergeCell ref="M32:M36"/>
    <mergeCell ref="K37:K41"/>
    <mergeCell ref="L37:L41"/>
    <mergeCell ref="M37:M41"/>
    <mergeCell ref="K42:K46"/>
    <mergeCell ref="L42:L46"/>
    <mergeCell ref="M42:M46"/>
    <mergeCell ref="R47:R51"/>
    <mergeCell ref="K27:K31"/>
    <mergeCell ref="L27:L31"/>
    <mergeCell ref="M27:M31"/>
    <mergeCell ref="L22:L26"/>
    <mergeCell ref="N65:R65"/>
    <mergeCell ref="R57:R61"/>
    <mergeCell ref="E37:E41"/>
    <mergeCell ref="F37:H41"/>
    <mergeCell ref="N37:N41"/>
    <mergeCell ref="O37:O41"/>
    <mergeCell ref="P37:P41"/>
    <mergeCell ref="Q37:Q41"/>
    <mergeCell ref="R37:R41"/>
    <mergeCell ref="E42:E46"/>
    <mergeCell ref="F42:H46"/>
    <mergeCell ref="N42:N46"/>
    <mergeCell ref="O42:O46"/>
    <mergeCell ref="P42:P46"/>
    <mergeCell ref="Q42:Q46"/>
    <mergeCell ref="R42:R46"/>
    <mergeCell ref="H65:I65"/>
    <mergeCell ref="E52:E56"/>
    <mergeCell ref="F52:H56"/>
    <mergeCell ref="N52:N56"/>
    <mergeCell ref="O52:O56"/>
    <mergeCell ref="P52:P56"/>
    <mergeCell ref="Q52:Q56"/>
    <mergeCell ref="R52:R56"/>
    <mergeCell ref="E12:E16"/>
    <mergeCell ref="F12:H16"/>
    <mergeCell ref="E17:E21"/>
    <mergeCell ref="F17:H21"/>
    <mergeCell ref="N12:N16"/>
    <mergeCell ref="R12:R16"/>
    <mergeCell ref="R17:R21"/>
    <mergeCell ref="K12:K16"/>
    <mergeCell ref="L12:L16"/>
    <mergeCell ref="M12:M16"/>
    <mergeCell ref="K17:K21"/>
    <mergeCell ref="L17:L21"/>
    <mergeCell ref="M17:M21"/>
    <mergeCell ref="F8:H9"/>
    <mergeCell ref="S8:S9"/>
    <mergeCell ref="T8:T9"/>
    <mergeCell ref="N8:R8"/>
    <mergeCell ref="I8:I9"/>
    <mergeCell ref="K8:M8"/>
    <mergeCell ref="R27:R31"/>
    <mergeCell ref="E32:E36"/>
    <mergeCell ref="F32:H36"/>
    <mergeCell ref="N32:N36"/>
    <mergeCell ref="O32:O36"/>
    <mergeCell ref="P32:P36"/>
    <mergeCell ref="Q32:Q36"/>
    <mergeCell ref="R32:R36"/>
    <mergeCell ref="E27:E31"/>
    <mergeCell ref="R22:R26"/>
    <mergeCell ref="O12:O16"/>
    <mergeCell ref="P12:P16"/>
    <mergeCell ref="Q12:Q16"/>
    <mergeCell ref="N17:N21"/>
    <mergeCell ref="O17:O21"/>
    <mergeCell ref="P17:P21"/>
    <mergeCell ref="Q17:Q21"/>
    <mergeCell ref="K22:K26"/>
    <mergeCell ref="M22:M26"/>
    <mergeCell ref="E57:E61"/>
    <mergeCell ref="F57:H61"/>
    <mergeCell ref="N57:N61"/>
    <mergeCell ref="O57:O61"/>
    <mergeCell ref="P57:P61"/>
    <mergeCell ref="Q57:Q61"/>
    <mergeCell ref="E22:E26"/>
    <mergeCell ref="F22:H26"/>
    <mergeCell ref="N22:N26"/>
    <mergeCell ref="O22:O26"/>
    <mergeCell ref="P22:P26"/>
    <mergeCell ref="Q22:Q26"/>
    <mergeCell ref="F27:H31"/>
    <mergeCell ref="N27:N31"/>
    <mergeCell ref="O27:O31"/>
    <mergeCell ref="P27:P31"/>
    <mergeCell ref="E47:E51"/>
    <mergeCell ref="F47:H51"/>
    <mergeCell ref="N47:N51"/>
    <mergeCell ref="Q27:Q31"/>
    <mergeCell ref="O47:O51"/>
    <mergeCell ref="P47:P51"/>
    <mergeCell ref="Q47:Q51"/>
  </mergeCells>
  <dataValidations count="2">
    <dataValidation type="list" allowBlank="1" showInputMessage="1" showErrorMessage="1" sqref="I12:I61">
      <formula1>$I$200:$I$300</formula1>
    </dataValidation>
    <dataValidation type="list" allowBlank="1" showInputMessage="1" showErrorMessage="1" sqref="S12:S15 S17:S20 S22:S25 S27:S30 S57:S60 S32:S35 S42:S45 S47:S50 S52:S55 S37:S40">
      <formula1>$S$200:$S$207</formula1>
    </dataValidation>
  </dataValidations>
  <pageMargins left="0.25" right="0.25" top="0.75" bottom="0.75" header="0.3" footer="0.3"/>
  <pageSetup paperSize="8" scale="66" orientation="landscape"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N223"/>
  <sheetViews>
    <sheetView zoomScale="80" zoomScaleNormal="80" zoomScalePageLayoutView="80" workbookViewId="0">
      <pane ySplit="9" topLeftCell="A31" activePane="bottomLeft" state="frozen"/>
      <selection activeCell="A10" sqref="A10"/>
      <selection pane="bottomLeft" activeCell="G40" sqref="G40"/>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1" width="3.1640625" style="6" customWidth="1"/>
    <col min="12" max="16384" width="10.83203125" style="6"/>
  </cols>
  <sheetData>
    <row r="1" spans="1:9" ht="7.35" customHeight="1" x14ac:dyDescent="0.2"/>
    <row r="2" spans="1:9" ht="18" x14ac:dyDescent="0.2">
      <c r="A2" s="5">
        <v>80</v>
      </c>
      <c r="B2" s="2" t="s">
        <v>190</v>
      </c>
      <c r="H2" s="14"/>
    </row>
    <row r="3" spans="1:9" ht="16.350000000000001" customHeight="1" x14ac:dyDescent="0.2">
      <c r="B3" s="43" t="str">
        <f>'Revenue - WHC'!B3</f>
        <v>Ballarat (C)</v>
      </c>
    </row>
    <row r="4" spans="1:9" ht="13.5" thickBot="1" x14ac:dyDescent="0.25">
      <c r="B4" s="554"/>
      <c r="C4" s="554"/>
      <c r="D4" s="554"/>
      <c r="E4" s="554"/>
    </row>
    <row r="5" spans="1:9" ht="6.75" customHeight="1" x14ac:dyDescent="0.2">
      <c r="C5" s="299"/>
      <c r="D5" s="300"/>
      <c r="E5" s="301"/>
      <c r="F5" s="302"/>
      <c r="G5" s="303"/>
      <c r="H5" s="302"/>
      <c r="I5" s="304"/>
    </row>
    <row r="6" spans="1:9" x14ac:dyDescent="0.2">
      <c r="C6" s="13"/>
      <c r="D6" s="14"/>
      <c r="E6" s="557" t="s">
        <v>72</v>
      </c>
      <c r="F6" s="558"/>
      <c r="G6" s="558"/>
      <c r="H6" s="559"/>
      <c r="I6" s="31"/>
    </row>
    <row r="7" spans="1:9" ht="6.75" customHeight="1" x14ac:dyDescent="0.2">
      <c r="C7" s="13"/>
      <c r="D7" s="14"/>
      <c r="E7" s="86"/>
      <c r="F7" s="56"/>
      <c r="G7" s="160"/>
      <c r="H7" s="56"/>
      <c r="I7" s="31"/>
    </row>
    <row r="8" spans="1:9" ht="25.5" x14ac:dyDescent="0.2">
      <c r="C8" s="13"/>
      <c r="D8" s="14"/>
      <c r="E8" s="249" t="s">
        <v>100</v>
      </c>
      <c r="F8" s="291" t="s">
        <v>124</v>
      </c>
      <c r="G8" s="251" t="s">
        <v>109</v>
      </c>
      <c r="H8" s="291" t="s">
        <v>98</v>
      </c>
      <c r="I8" s="31"/>
    </row>
    <row r="9" spans="1:9" ht="7.5" customHeight="1" x14ac:dyDescent="0.2">
      <c r="C9" s="13"/>
      <c r="D9" s="14"/>
      <c r="E9" s="86"/>
      <c r="F9" s="57"/>
      <c r="G9" s="160"/>
      <c r="H9" s="56"/>
      <c r="I9" s="31"/>
    </row>
    <row r="10" spans="1:9" ht="35.1" customHeight="1" x14ac:dyDescent="0.2">
      <c r="C10" s="13"/>
      <c r="D10" s="19">
        <v>1</v>
      </c>
      <c r="E10" s="478" t="s">
        <v>320</v>
      </c>
      <c r="F10" s="108" t="s">
        <v>126</v>
      </c>
      <c r="G10" s="484" t="s">
        <v>358</v>
      </c>
      <c r="H10" s="163">
        <v>35.049999999999997</v>
      </c>
      <c r="I10" s="31"/>
    </row>
    <row r="11" spans="1:9" s="88" customFormat="1" ht="35.1" customHeight="1" x14ac:dyDescent="0.2">
      <c r="C11" s="89"/>
      <c r="D11" s="90">
        <f>D10+1</f>
        <v>2</v>
      </c>
      <c r="E11" s="479" t="s">
        <v>321</v>
      </c>
      <c r="F11" s="109" t="s">
        <v>125</v>
      </c>
      <c r="G11" s="485" t="s">
        <v>359</v>
      </c>
      <c r="H11" s="111">
        <v>2</v>
      </c>
      <c r="I11" s="91"/>
    </row>
    <row r="12" spans="1:9" ht="35.1" customHeight="1" x14ac:dyDescent="0.2">
      <c r="C12" s="13"/>
      <c r="D12" s="19">
        <f>D11+1</f>
        <v>3</v>
      </c>
      <c r="E12" s="479" t="s">
        <v>322</v>
      </c>
      <c r="F12" s="109" t="s">
        <v>125</v>
      </c>
      <c r="G12" s="485" t="s">
        <v>360</v>
      </c>
      <c r="H12" s="107">
        <v>4.0999999999999996</v>
      </c>
      <c r="I12" s="31"/>
    </row>
    <row r="13" spans="1:9" ht="35.1" customHeight="1" x14ac:dyDescent="0.2">
      <c r="C13" s="13"/>
      <c r="D13" s="19">
        <f>D12+1</f>
        <v>4</v>
      </c>
      <c r="E13" s="479" t="s">
        <v>323</v>
      </c>
      <c r="F13" s="109" t="s">
        <v>125</v>
      </c>
      <c r="G13" s="486" t="s">
        <v>361</v>
      </c>
      <c r="H13" s="107">
        <v>7.7</v>
      </c>
      <c r="I13" s="31"/>
    </row>
    <row r="14" spans="1:9" ht="35.1" customHeight="1" x14ac:dyDescent="0.2">
      <c r="C14" s="13"/>
      <c r="D14" s="19">
        <f>D13+1</f>
        <v>5</v>
      </c>
      <c r="E14" s="479" t="s">
        <v>324</v>
      </c>
      <c r="F14" s="109" t="s">
        <v>125</v>
      </c>
      <c r="G14" s="486" t="s">
        <v>362</v>
      </c>
      <c r="H14" s="107">
        <v>1.5</v>
      </c>
      <c r="I14" s="31"/>
    </row>
    <row r="15" spans="1:9" ht="35.1" customHeight="1" x14ac:dyDescent="0.2">
      <c r="C15" s="13"/>
      <c r="D15" s="90">
        <f t="shared" ref="D15:D78" si="0">D14+1</f>
        <v>6</v>
      </c>
      <c r="E15" s="479" t="s">
        <v>112</v>
      </c>
      <c r="F15" s="109" t="s">
        <v>125</v>
      </c>
      <c r="G15" s="486" t="s">
        <v>363</v>
      </c>
      <c r="H15" s="107">
        <v>2</v>
      </c>
      <c r="I15" s="31"/>
    </row>
    <row r="16" spans="1:9" ht="35.1" customHeight="1" x14ac:dyDescent="0.2">
      <c r="C16" s="13"/>
      <c r="D16" s="19">
        <f t="shared" si="0"/>
        <v>7</v>
      </c>
      <c r="E16" s="479" t="s">
        <v>325</v>
      </c>
      <c r="F16" s="109" t="s">
        <v>108</v>
      </c>
      <c r="G16" s="486" t="s">
        <v>364</v>
      </c>
      <c r="H16" s="107">
        <v>6.63</v>
      </c>
      <c r="I16" s="31"/>
    </row>
    <row r="17" spans="3:9" ht="35.1" customHeight="1" x14ac:dyDescent="0.2">
      <c r="C17" s="13"/>
      <c r="D17" s="19">
        <f t="shared" si="0"/>
        <v>8</v>
      </c>
      <c r="E17" s="479" t="s">
        <v>326</v>
      </c>
      <c r="F17" s="109" t="s">
        <v>125</v>
      </c>
      <c r="G17" s="486" t="s">
        <v>365</v>
      </c>
      <c r="H17" s="107">
        <v>2</v>
      </c>
      <c r="I17" s="31"/>
    </row>
    <row r="18" spans="3:9" ht="35.1" customHeight="1" x14ac:dyDescent="0.2">
      <c r="C18" s="13"/>
      <c r="D18" s="19">
        <f t="shared" si="0"/>
        <v>9</v>
      </c>
      <c r="E18" s="479" t="s">
        <v>327</v>
      </c>
      <c r="F18" s="109" t="s">
        <v>125</v>
      </c>
      <c r="G18" s="486" t="s">
        <v>366</v>
      </c>
      <c r="H18" s="107">
        <v>16.059999999999999</v>
      </c>
      <c r="I18" s="31"/>
    </row>
    <row r="19" spans="3:9" ht="35.1" customHeight="1" x14ac:dyDescent="0.2">
      <c r="C19" s="13"/>
      <c r="D19" s="90">
        <f t="shared" si="0"/>
        <v>10</v>
      </c>
      <c r="E19" s="479" t="s">
        <v>328</v>
      </c>
      <c r="F19" s="109" t="s">
        <v>108</v>
      </c>
      <c r="G19" s="486" t="s">
        <v>367</v>
      </c>
      <c r="H19" s="107">
        <v>0</v>
      </c>
      <c r="I19" s="31"/>
    </row>
    <row r="20" spans="3:9" ht="35.1" customHeight="1" x14ac:dyDescent="0.2">
      <c r="C20" s="13"/>
      <c r="D20" s="19">
        <f t="shared" si="0"/>
        <v>11</v>
      </c>
      <c r="E20" s="479" t="s">
        <v>329</v>
      </c>
      <c r="F20" s="109" t="s">
        <v>108</v>
      </c>
      <c r="G20" s="486" t="s">
        <v>368</v>
      </c>
      <c r="H20" s="107">
        <v>2</v>
      </c>
      <c r="I20" s="31"/>
    </row>
    <row r="21" spans="3:9" ht="35.1" customHeight="1" x14ac:dyDescent="0.2">
      <c r="C21" s="13"/>
      <c r="D21" s="19">
        <f t="shared" si="0"/>
        <v>12</v>
      </c>
      <c r="E21" s="479" t="s">
        <v>330</v>
      </c>
      <c r="F21" s="109" t="s">
        <v>108</v>
      </c>
      <c r="G21" s="486" t="s">
        <v>369</v>
      </c>
      <c r="H21" s="107">
        <v>7.47</v>
      </c>
      <c r="I21" s="31"/>
    </row>
    <row r="22" spans="3:9" ht="35.1" customHeight="1" x14ac:dyDescent="0.2">
      <c r="C22" s="13"/>
      <c r="D22" s="90">
        <f t="shared" si="0"/>
        <v>13</v>
      </c>
      <c r="E22" s="479" t="s">
        <v>331</v>
      </c>
      <c r="F22" s="109" t="s">
        <v>108</v>
      </c>
      <c r="G22" s="486" t="s">
        <v>370</v>
      </c>
      <c r="H22" s="107">
        <v>2.08</v>
      </c>
      <c r="I22" s="31"/>
    </row>
    <row r="23" spans="3:9" ht="35.1" customHeight="1" x14ac:dyDescent="0.2">
      <c r="C23" s="13"/>
      <c r="D23" s="19">
        <f t="shared" si="0"/>
        <v>14</v>
      </c>
      <c r="E23" s="479" t="s">
        <v>332</v>
      </c>
      <c r="F23" s="109" t="s">
        <v>108</v>
      </c>
      <c r="G23" s="486" t="s">
        <v>371</v>
      </c>
      <c r="H23" s="107">
        <v>11.5</v>
      </c>
      <c r="I23" s="31"/>
    </row>
    <row r="24" spans="3:9" ht="35.1" customHeight="1" x14ac:dyDescent="0.2">
      <c r="C24" s="13"/>
      <c r="D24" s="19">
        <f t="shared" si="0"/>
        <v>15</v>
      </c>
      <c r="E24" s="479" t="s">
        <v>333</v>
      </c>
      <c r="F24" s="109" t="s">
        <v>108</v>
      </c>
      <c r="G24" s="486" t="s">
        <v>372</v>
      </c>
      <c r="H24" s="107">
        <v>23.97</v>
      </c>
      <c r="I24" s="31"/>
    </row>
    <row r="25" spans="3:9" ht="35.1" customHeight="1" x14ac:dyDescent="0.2">
      <c r="C25" s="13"/>
      <c r="D25" s="19">
        <f t="shared" si="0"/>
        <v>16</v>
      </c>
      <c r="E25" s="479" t="s">
        <v>334</v>
      </c>
      <c r="F25" s="109" t="s">
        <v>126</v>
      </c>
      <c r="G25" s="486" t="s">
        <v>373</v>
      </c>
      <c r="H25" s="107">
        <v>4</v>
      </c>
      <c r="I25" s="31"/>
    </row>
    <row r="26" spans="3:9" ht="35.1" customHeight="1" x14ac:dyDescent="0.2">
      <c r="C26" s="13"/>
      <c r="D26" s="90">
        <f t="shared" si="0"/>
        <v>17</v>
      </c>
      <c r="E26" s="479" t="s">
        <v>335</v>
      </c>
      <c r="F26" s="109" t="s">
        <v>126</v>
      </c>
      <c r="G26" s="486" t="s">
        <v>374</v>
      </c>
      <c r="H26" s="107">
        <v>149.94999999999999</v>
      </c>
      <c r="I26" s="31"/>
    </row>
    <row r="27" spans="3:9" ht="35.1" customHeight="1" x14ac:dyDescent="0.2">
      <c r="C27" s="13"/>
      <c r="D27" s="19">
        <f t="shared" si="0"/>
        <v>18</v>
      </c>
      <c r="E27" s="479" t="s">
        <v>336</v>
      </c>
      <c r="F27" s="109" t="s">
        <v>108</v>
      </c>
      <c r="G27" s="486" t="s">
        <v>375</v>
      </c>
      <c r="H27" s="107">
        <v>2</v>
      </c>
      <c r="I27" s="31"/>
    </row>
    <row r="28" spans="3:9" ht="35.1" customHeight="1" x14ac:dyDescent="0.2">
      <c r="C28" s="13"/>
      <c r="D28" s="19">
        <f t="shared" si="0"/>
        <v>19</v>
      </c>
      <c r="E28" s="479" t="s">
        <v>337</v>
      </c>
      <c r="F28" s="109" t="s">
        <v>126</v>
      </c>
      <c r="G28" s="486" t="s">
        <v>376</v>
      </c>
      <c r="H28" s="107">
        <v>36.25</v>
      </c>
      <c r="I28" s="31"/>
    </row>
    <row r="29" spans="3:9" ht="35.1" customHeight="1" x14ac:dyDescent="0.2">
      <c r="C29" s="13"/>
      <c r="D29" s="19">
        <f t="shared" si="0"/>
        <v>20</v>
      </c>
      <c r="E29" s="479" t="s">
        <v>338</v>
      </c>
      <c r="F29" s="109" t="s">
        <v>126</v>
      </c>
      <c r="G29" s="486" t="s">
        <v>377</v>
      </c>
      <c r="H29" s="107">
        <v>10.5</v>
      </c>
      <c r="I29" s="31"/>
    </row>
    <row r="30" spans="3:9" ht="35.1" customHeight="1" x14ac:dyDescent="0.2">
      <c r="C30" s="13"/>
      <c r="D30" s="90">
        <f t="shared" si="0"/>
        <v>21</v>
      </c>
      <c r="E30" s="479" t="s">
        <v>339</v>
      </c>
      <c r="F30" s="109" t="s">
        <v>126</v>
      </c>
      <c r="G30" s="486" t="s">
        <v>378</v>
      </c>
      <c r="H30" s="107">
        <v>15.9</v>
      </c>
      <c r="I30" s="31"/>
    </row>
    <row r="31" spans="3:9" ht="35.1" customHeight="1" x14ac:dyDescent="0.2">
      <c r="C31" s="13"/>
      <c r="D31" s="19">
        <f t="shared" si="0"/>
        <v>22</v>
      </c>
      <c r="E31" s="479" t="s">
        <v>340</v>
      </c>
      <c r="F31" s="109" t="s">
        <v>108</v>
      </c>
      <c r="G31" s="486" t="s">
        <v>379</v>
      </c>
      <c r="H31" s="107">
        <v>2</v>
      </c>
      <c r="I31" s="31"/>
    </row>
    <row r="32" spans="3:9" ht="35.1" customHeight="1" x14ac:dyDescent="0.2">
      <c r="C32" s="13"/>
      <c r="D32" s="19">
        <f t="shared" si="0"/>
        <v>23</v>
      </c>
      <c r="E32" s="479" t="s">
        <v>341</v>
      </c>
      <c r="F32" s="109" t="s">
        <v>126</v>
      </c>
      <c r="G32" s="486" t="s">
        <v>380</v>
      </c>
      <c r="H32" s="107">
        <v>38.549999999999997</v>
      </c>
      <c r="I32" s="31"/>
    </row>
    <row r="33" spans="3:9" ht="35.1" customHeight="1" x14ac:dyDescent="0.2">
      <c r="C33" s="13"/>
      <c r="D33" s="90">
        <f t="shared" si="0"/>
        <v>24</v>
      </c>
      <c r="E33" s="479" t="s">
        <v>342</v>
      </c>
      <c r="F33" s="109" t="s">
        <v>126</v>
      </c>
      <c r="G33" s="486" t="s">
        <v>381</v>
      </c>
      <c r="H33" s="107">
        <v>0</v>
      </c>
      <c r="I33" s="31"/>
    </row>
    <row r="34" spans="3:9" ht="35.1" customHeight="1" x14ac:dyDescent="0.2">
      <c r="C34" s="13"/>
      <c r="D34" s="19">
        <f t="shared" si="0"/>
        <v>25</v>
      </c>
      <c r="E34" s="479" t="s">
        <v>343</v>
      </c>
      <c r="F34" s="109" t="s">
        <v>126</v>
      </c>
      <c r="G34" s="486" t="s">
        <v>382</v>
      </c>
      <c r="H34" s="107">
        <v>3</v>
      </c>
      <c r="I34" s="31"/>
    </row>
    <row r="35" spans="3:9" ht="35.1" customHeight="1" x14ac:dyDescent="0.2">
      <c r="C35" s="13"/>
      <c r="D35" s="19">
        <f t="shared" si="0"/>
        <v>26</v>
      </c>
      <c r="E35" s="479" t="s">
        <v>344</v>
      </c>
      <c r="F35" s="109" t="s">
        <v>126</v>
      </c>
      <c r="G35" s="486" t="s">
        <v>383</v>
      </c>
      <c r="H35" s="107">
        <v>11.71</v>
      </c>
      <c r="I35" s="31"/>
    </row>
    <row r="36" spans="3:9" ht="35.1" customHeight="1" x14ac:dyDescent="0.2">
      <c r="C36" s="13"/>
      <c r="D36" s="19">
        <f t="shared" si="0"/>
        <v>27</v>
      </c>
      <c r="E36" s="479" t="s">
        <v>345</v>
      </c>
      <c r="F36" s="109" t="s">
        <v>126</v>
      </c>
      <c r="G36" s="486" t="s">
        <v>384</v>
      </c>
      <c r="H36" s="107">
        <v>0</v>
      </c>
      <c r="I36" s="31"/>
    </row>
    <row r="37" spans="3:9" ht="35.1" customHeight="1" x14ac:dyDescent="0.2">
      <c r="C37" s="13"/>
      <c r="D37" s="90">
        <f t="shared" si="0"/>
        <v>28</v>
      </c>
      <c r="E37" s="479" t="s">
        <v>346</v>
      </c>
      <c r="F37" s="109" t="s">
        <v>126</v>
      </c>
      <c r="G37" s="486" t="s">
        <v>385</v>
      </c>
      <c r="H37" s="107">
        <v>18.12</v>
      </c>
      <c r="I37" s="31"/>
    </row>
    <row r="38" spans="3:9" ht="35.1" customHeight="1" x14ac:dyDescent="0.2">
      <c r="C38" s="13"/>
      <c r="D38" s="19">
        <f t="shared" si="0"/>
        <v>29</v>
      </c>
      <c r="E38" s="479" t="s">
        <v>347</v>
      </c>
      <c r="F38" s="109" t="s">
        <v>126</v>
      </c>
      <c r="G38" s="486" t="s">
        <v>386</v>
      </c>
      <c r="H38" s="107">
        <v>13.5</v>
      </c>
      <c r="I38" s="31"/>
    </row>
    <row r="39" spans="3:9" ht="35.1" customHeight="1" x14ac:dyDescent="0.2">
      <c r="C39" s="13"/>
      <c r="D39" s="19">
        <f t="shared" si="0"/>
        <v>30</v>
      </c>
      <c r="E39" s="479" t="s">
        <v>348</v>
      </c>
      <c r="F39" s="109" t="s">
        <v>126</v>
      </c>
      <c r="G39" s="486" t="s">
        <v>387</v>
      </c>
      <c r="H39" s="107">
        <v>3.63</v>
      </c>
      <c r="I39" s="31"/>
    </row>
    <row r="40" spans="3:9" ht="35.1" customHeight="1" x14ac:dyDescent="0.2">
      <c r="C40" s="13"/>
      <c r="D40" s="19">
        <f t="shared" si="0"/>
        <v>31</v>
      </c>
      <c r="E40" s="479" t="s">
        <v>349</v>
      </c>
      <c r="F40" s="109" t="s">
        <v>108</v>
      </c>
      <c r="G40" s="486" t="s">
        <v>388</v>
      </c>
      <c r="H40" s="107">
        <v>18.309999999999999</v>
      </c>
      <c r="I40" s="31"/>
    </row>
    <row r="41" spans="3:9" ht="35.1" customHeight="1" x14ac:dyDescent="0.2">
      <c r="C41" s="13"/>
      <c r="D41" s="90">
        <f t="shared" si="0"/>
        <v>32</v>
      </c>
      <c r="E41" s="479" t="s">
        <v>350</v>
      </c>
      <c r="F41" s="109" t="s">
        <v>108</v>
      </c>
      <c r="G41" s="486" t="s">
        <v>389</v>
      </c>
      <c r="H41" s="107">
        <v>4</v>
      </c>
      <c r="I41" s="31"/>
    </row>
    <row r="42" spans="3:9" ht="35.1" customHeight="1" x14ac:dyDescent="0.2">
      <c r="C42" s="13"/>
      <c r="D42" s="19">
        <f t="shared" si="0"/>
        <v>33</v>
      </c>
      <c r="E42" s="479" t="s">
        <v>351</v>
      </c>
      <c r="F42" s="109" t="s">
        <v>126</v>
      </c>
      <c r="G42" s="486" t="s">
        <v>390</v>
      </c>
      <c r="H42" s="107">
        <v>66.23</v>
      </c>
      <c r="I42" s="31"/>
    </row>
    <row r="43" spans="3:9" ht="35.1" customHeight="1" x14ac:dyDescent="0.2">
      <c r="C43" s="13"/>
      <c r="D43" s="19">
        <f t="shared" si="0"/>
        <v>34</v>
      </c>
      <c r="E43" s="479" t="s">
        <v>352</v>
      </c>
      <c r="F43" s="109" t="s">
        <v>108</v>
      </c>
      <c r="G43" s="486" t="s">
        <v>391</v>
      </c>
      <c r="H43" s="107">
        <v>1.92</v>
      </c>
      <c r="I43" s="31"/>
    </row>
    <row r="44" spans="3:9" ht="35.1" customHeight="1" x14ac:dyDescent="0.2">
      <c r="C44" s="13"/>
      <c r="D44" s="90">
        <f t="shared" si="0"/>
        <v>35</v>
      </c>
      <c r="E44" s="479" t="s">
        <v>353</v>
      </c>
      <c r="F44" s="109" t="s">
        <v>126</v>
      </c>
      <c r="G44" s="486" t="s">
        <v>392</v>
      </c>
      <c r="H44" s="107">
        <v>71.27</v>
      </c>
      <c r="I44" s="31"/>
    </row>
    <row r="45" spans="3:9" ht="35.1" customHeight="1" x14ac:dyDescent="0.2">
      <c r="C45" s="13"/>
      <c r="D45" s="19">
        <f t="shared" si="0"/>
        <v>36</v>
      </c>
      <c r="E45" s="479" t="s">
        <v>354</v>
      </c>
      <c r="F45" s="109" t="s">
        <v>126</v>
      </c>
      <c r="G45" s="486" t="s">
        <v>393</v>
      </c>
      <c r="H45" s="107">
        <v>7.8</v>
      </c>
      <c r="I45" s="31"/>
    </row>
    <row r="46" spans="3:9" ht="35.1" customHeight="1" x14ac:dyDescent="0.2">
      <c r="C46" s="13"/>
      <c r="D46" s="19">
        <f t="shared" si="0"/>
        <v>37</v>
      </c>
      <c r="E46" s="479" t="s">
        <v>355</v>
      </c>
      <c r="F46" s="109" t="s">
        <v>126</v>
      </c>
      <c r="G46" s="486" t="s">
        <v>394</v>
      </c>
      <c r="H46" s="107">
        <v>32.92</v>
      </c>
      <c r="I46" s="31"/>
    </row>
    <row r="47" spans="3:9" ht="35.1" customHeight="1" x14ac:dyDescent="0.2">
      <c r="C47" s="13"/>
      <c r="D47" s="19">
        <f t="shared" si="0"/>
        <v>38</v>
      </c>
      <c r="E47" s="479" t="s">
        <v>356</v>
      </c>
      <c r="F47" s="109" t="s">
        <v>126</v>
      </c>
      <c r="G47" s="486" t="s">
        <v>395</v>
      </c>
      <c r="H47" s="107">
        <v>3</v>
      </c>
      <c r="I47" s="31"/>
    </row>
    <row r="48" spans="3:9" ht="35.1" customHeight="1" x14ac:dyDescent="0.2">
      <c r="C48" s="13"/>
      <c r="D48" s="90">
        <f t="shared" si="0"/>
        <v>39</v>
      </c>
      <c r="E48" s="479" t="s">
        <v>357</v>
      </c>
      <c r="F48" s="109" t="s">
        <v>126</v>
      </c>
      <c r="G48" s="486" t="s">
        <v>396</v>
      </c>
      <c r="H48" s="107">
        <v>6.63</v>
      </c>
      <c r="I48" s="31"/>
    </row>
    <row r="49" spans="3:9" ht="19.5" customHeight="1" x14ac:dyDescent="0.2">
      <c r="C49" s="13"/>
      <c r="D49" s="19">
        <f t="shared" si="0"/>
        <v>40</v>
      </c>
      <c r="E49" s="104"/>
      <c r="F49" s="106"/>
      <c r="G49" s="106"/>
      <c r="H49" s="107"/>
      <c r="I49" s="31"/>
    </row>
    <row r="50" spans="3:9" ht="19.5" customHeight="1" x14ac:dyDescent="0.2">
      <c r="C50" s="13"/>
      <c r="D50" s="19">
        <f t="shared" si="0"/>
        <v>41</v>
      </c>
      <c r="E50" s="104"/>
      <c r="F50" s="106"/>
      <c r="G50" s="106"/>
      <c r="H50" s="107"/>
      <c r="I50" s="31"/>
    </row>
    <row r="51" spans="3:9" ht="19.5" customHeight="1" x14ac:dyDescent="0.2">
      <c r="C51" s="13"/>
      <c r="D51" s="19">
        <f t="shared" si="0"/>
        <v>42</v>
      </c>
      <c r="E51" s="104"/>
      <c r="F51" s="106"/>
      <c r="G51" s="106"/>
      <c r="H51" s="107"/>
      <c r="I51" s="31"/>
    </row>
    <row r="52" spans="3:9" ht="19.5" customHeight="1" x14ac:dyDescent="0.2">
      <c r="C52" s="13"/>
      <c r="D52" s="90">
        <f t="shared" si="0"/>
        <v>43</v>
      </c>
      <c r="E52" s="104"/>
      <c r="F52" s="106"/>
      <c r="G52" s="106"/>
      <c r="H52" s="107"/>
      <c r="I52" s="31"/>
    </row>
    <row r="53" spans="3:9" ht="19.5" customHeight="1" x14ac:dyDescent="0.2">
      <c r="C53" s="13"/>
      <c r="D53" s="19">
        <f t="shared" si="0"/>
        <v>44</v>
      </c>
      <c r="E53" s="104"/>
      <c r="F53" s="106"/>
      <c r="G53" s="106"/>
      <c r="H53" s="107"/>
      <c r="I53" s="31"/>
    </row>
    <row r="54" spans="3:9" ht="19.5" customHeight="1" x14ac:dyDescent="0.2">
      <c r="C54" s="13"/>
      <c r="D54" s="19">
        <f t="shared" si="0"/>
        <v>45</v>
      </c>
      <c r="E54" s="104"/>
      <c r="F54" s="106"/>
      <c r="G54" s="106"/>
      <c r="H54" s="107"/>
      <c r="I54" s="31"/>
    </row>
    <row r="55" spans="3:9" ht="19.5" customHeight="1" x14ac:dyDescent="0.2">
      <c r="C55" s="13"/>
      <c r="D55" s="90">
        <f t="shared" si="0"/>
        <v>46</v>
      </c>
      <c r="E55" s="104"/>
      <c r="F55" s="106"/>
      <c r="G55" s="106"/>
      <c r="H55" s="107"/>
      <c r="I55" s="31"/>
    </row>
    <row r="56" spans="3:9" ht="19.5" customHeight="1" x14ac:dyDescent="0.2">
      <c r="C56" s="13"/>
      <c r="D56" s="19">
        <f t="shared" si="0"/>
        <v>47</v>
      </c>
      <c r="E56" s="104"/>
      <c r="F56" s="106"/>
      <c r="G56" s="106"/>
      <c r="H56" s="107"/>
      <c r="I56" s="31"/>
    </row>
    <row r="57" spans="3:9" ht="19.5" customHeight="1" x14ac:dyDescent="0.2">
      <c r="C57" s="13"/>
      <c r="D57" s="19">
        <f t="shared" si="0"/>
        <v>48</v>
      </c>
      <c r="E57" s="104"/>
      <c r="F57" s="106"/>
      <c r="G57" s="106"/>
      <c r="H57" s="107"/>
      <c r="I57" s="31"/>
    </row>
    <row r="58" spans="3:9" ht="19.5" customHeight="1" x14ac:dyDescent="0.2">
      <c r="C58" s="13"/>
      <c r="D58" s="19">
        <f t="shared" si="0"/>
        <v>49</v>
      </c>
      <c r="E58" s="104"/>
      <c r="F58" s="106"/>
      <c r="G58" s="106"/>
      <c r="H58" s="107"/>
      <c r="I58" s="31"/>
    </row>
    <row r="59" spans="3:9" ht="19.5" customHeight="1" x14ac:dyDescent="0.2">
      <c r="C59" s="13"/>
      <c r="D59" s="90">
        <f t="shared" si="0"/>
        <v>50</v>
      </c>
      <c r="E59" s="104"/>
      <c r="F59" s="106"/>
      <c r="G59" s="106"/>
      <c r="H59" s="107"/>
      <c r="I59" s="31"/>
    </row>
    <row r="60" spans="3:9" ht="19.5" customHeight="1" x14ac:dyDescent="0.2">
      <c r="C60" s="13"/>
      <c r="D60" s="19">
        <f t="shared" si="0"/>
        <v>51</v>
      </c>
      <c r="E60" s="104"/>
      <c r="F60" s="106"/>
      <c r="G60" s="106"/>
      <c r="H60" s="107"/>
      <c r="I60" s="31"/>
    </row>
    <row r="61" spans="3:9" ht="19.5" customHeight="1" x14ac:dyDescent="0.2">
      <c r="C61" s="13"/>
      <c r="D61" s="19">
        <f t="shared" si="0"/>
        <v>52</v>
      </c>
      <c r="E61" s="104"/>
      <c r="F61" s="106"/>
      <c r="G61" s="106"/>
      <c r="H61" s="107"/>
      <c r="I61" s="31"/>
    </row>
    <row r="62" spans="3:9" ht="19.5" customHeight="1" x14ac:dyDescent="0.2">
      <c r="C62" s="13"/>
      <c r="D62" s="19">
        <f t="shared" si="0"/>
        <v>53</v>
      </c>
      <c r="E62" s="104"/>
      <c r="F62" s="106"/>
      <c r="G62" s="106"/>
      <c r="H62" s="107"/>
      <c r="I62" s="31"/>
    </row>
    <row r="63" spans="3:9" ht="19.5" customHeight="1" x14ac:dyDescent="0.2">
      <c r="C63" s="13"/>
      <c r="D63" s="90">
        <f t="shared" si="0"/>
        <v>54</v>
      </c>
      <c r="E63" s="104"/>
      <c r="F63" s="106"/>
      <c r="G63" s="106"/>
      <c r="H63" s="107"/>
      <c r="I63" s="31"/>
    </row>
    <row r="64" spans="3:9" ht="19.5" customHeight="1" x14ac:dyDescent="0.2">
      <c r="C64" s="13"/>
      <c r="D64" s="19">
        <f t="shared" si="0"/>
        <v>55</v>
      </c>
      <c r="E64" s="104"/>
      <c r="F64" s="106"/>
      <c r="G64" s="106"/>
      <c r="H64" s="107"/>
      <c r="I64" s="31"/>
    </row>
    <row r="65" spans="3:9" ht="19.5" customHeight="1" x14ac:dyDescent="0.2">
      <c r="C65" s="13"/>
      <c r="D65" s="19">
        <f t="shared" si="0"/>
        <v>56</v>
      </c>
      <c r="E65" s="104"/>
      <c r="F65" s="106"/>
      <c r="G65" s="106"/>
      <c r="H65" s="107"/>
      <c r="I65" s="31"/>
    </row>
    <row r="66" spans="3:9" ht="19.5" customHeight="1" x14ac:dyDescent="0.2">
      <c r="C66" s="13"/>
      <c r="D66" s="90">
        <f t="shared" si="0"/>
        <v>57</v>
      </c>
      <c r="E66" s="104"/>
      <c r="F66" s="106"/>
      <c r="G66" s="106"/>
      <c r="H66" s="107"/>
      <c r="I66" s="31"/>
    </row>
    <row r="67" spans="3:9" ht="19.5" customHeight="1" x14ac:dyDescent="0.2">
      <c r="C67" s="13"/>
      <c r="D67" s="19">
        <f t="shared" si="0"/>
        <v>58</v>
      </c>
      <c r="E67" s="104"/>
      <c r="F67" s="106"/>
      <c r="G67" s="106"/>
      <c r="H67" s="107"/>
      <c r="I67" s="31"/>
    </row>
    <row r="68" spans="3:9" ht="19.5" customHeight="1" x14ac:dyDescent="0.2">
      <c r="C68" s="13"/>
      <c r="D68" s="19">
        <f t="shared" si="0"/>
        <v>59</v>
      </c>
      <c r="E68" s="104"/>
      <c r="F68" s="106"/>
      <c r="G68" s="106"/>
      <c r="H68" s="107"/>
      <c r="I68" s="31"/>
    </row>
    <row r="69" spans="3:9" ht="19.5" customHeight="1" x14ac:dyDescent="0.2">
      <c r="C69" s="13"/>
      <c r="D69" s="19">
        <f t="shared" si="0"/>
        <v>60</v>
      </c>
      <c r="E69" s="104"/>
      <c r="F69" s="106"/>
      <c r="G69" s="106"/>
      <c r="H69" s="107"/>
      <c r="I69" s="31"/>
    </row>
    <row r="70" spans="3:9" ht="19.5" customHeight="1" x14ac:dyDescent="0.2">
      <c r="C70" s="13"/>
      <c r="D70" s="90">
        <f t="shared" si="0"/>
        <v>61</v>
      </c>
      <c r="E70" s="104"/>
      <c r="F70" s="106"/>
      <c r="G70" s="106"/>
      <c r="H70" s="107"/>
      <c r="I70" s="31"/>
    </row>
    <row r="71" spans="3:9" ht="19.5" customHeight="1" x14ac:dyDescent="0.2">
      <c r="C71" s="13"/>
      <c r="D71" s="19">
        <f t="shared" si="0"/>
        <v>62</v>
      </c>
      <c r="E71" s="104"/>
      <c r="F71" s="106"/>
      <c r="G71" s="106"/>
      <c r="H71" s="107"/>
      <c r="I71" s="31"/>
    </row>
    <row r="72" spans="3:9" ht="19.5" customHeight="1" x14ac:dyDescent="0.2">
      <c r="C72" s="13"/>
      <c r="D72" s="19">
        <f t="shared" si="0"/>
        <v>63</v>
      </c>
      <c r="E72" s="104"/>
      <c r="F72" s="106"/>
      <c r="G72" s="106"/>
      <c r="H72" s="107"/>
      <c r="I72" s="31"/>
    </row>
    <row r="73" spans="3:9" ht="19.5" customHeight="1" x14ac:dyDescent="0.2">
      <c r="C73" s="13"/>
      <c r="D73" s="19">
        <f t="shared" si="0"/>
        <v>64</v>
      </c>
      <c r="E73" s="104"/>
      <c r="F73" s="106"/>
      <c r="G73" s="106"/>
      <c r="H73" s="107"/>
      <c r="I73" s="31"/>
    </row>
    <row r="74" spans="3:9" ht="19.5" customHeight="1" x14ac:dyDescent="0.2">
      <c r="C74" s="13"/>
      <c r="D74" s="90">
        <f t="shared" si="0"/>
        <v>65</v>
      </c>
      <c r="E74" s="104"/>
      <c r="F74" s="106"/>
      <c r="G74" s="106"/>
      <c r="H74" s="107"/>
      <c r="I74" s="31"/>
    </row>
    <row r="75" spans="3:9" ht="19.5" customHeight="1" x14ac:dyDescent="0.2">
      <c r="C75" s="13"/>
      <c r="D75" s="19">
        <f t="shared" si="0"/>
        <v>66</v>
      </c>
      <c r="E75" s="104"/>
      <c r="F75" s="106"/>
      <c r="G75" s="106"/>
      <c r="H75" s="107"/>
      <c r="I75" s="31"/>
    </row>
    <row r="76" spans="3:9" ht="19.5" customHeight="1" x14ac:dyDescent="0.2">
      <c r="C76" s="13"/>
      <c r="D76" s="19">
        <f t="shared" si="0"/>
        <v>67</v>
      </c>
      <c r="E76" s="104"/>
      <c r="F76" s="106"/>
      <c r="G76" s="106"/>
      <c r="H76" s="107"/>
      <c r="I76" s="31"/>
    </row>
    <row r="77" spans="3:9" ht="19.5" customHeight="1" x14ac:dyDescent="0.2">
      <c r="C77" s="13"/>
      <c r="D77" s="90">
        <f t="shared" si="0"/>
        <v>68</v>
      </c>
      <c r="E77" s="104"/>
      <c r="F77" s="106"/>
      <c r="G77" s="106"/>
      <c r="H77" s="107"/>
      <c r="I77" s="31"/>
    </row>
    <row r="78" spans="3:9" ht="19.5" customHeight="1" x14ac:dyDescent="0.2">
      <c r="C78" s="13"/>
      <c r="D78" s="19">
        <f t="shared" si="0"/>
        <v>69</v>
      </c>
      <c r="E78" s="104"/>
      <c r="F78" s="106"/>
      <c r="G78" s="106"/>
      <c r="H78" s="107"/>
      <c r="I78" s="31"/>
    </row>
    <row r="79" spans="3:9" ht="19.5" customHeight="1" x14ac:dyDescent="0.2">
      <c r="C79" s="13"/>
      <c r="D79" s="19">
        <f t="shared" ref="D79:D142" si="1">D78+1</f>
        <v>70</v>
      </c>
      <c r="E79" s="104"/>
      <c r="F79" s="106"/>
      <c r="G79" s="106"/>
      <c r="H79" s="107"/>
      <c r="I79" s="31"/>
    </row>
    <row r="80" spans="3:9" ht="19.5" customHeight="1" x14ac:dyDescent="0.2">
      <c r="C80" s="13"/>
      <c r="D80" s="19">
        <f t="shared" si="1"/>
        <v>71</v>
      </c>
      <c r="E80" s="104"/>
      <c r="F80" s="106"/>
      <c r="G80" s="106"/>
      <c r="H80" s="107"/>
      <c r="I80" s="31"/>
    </row>
    <row r="81" spans="3:9" ht="19.5" customHeight="1" x14ac:dyDescent="0.2">
      <c r="C81" s="13"/>
      <c r="D81" s="90">
        <f t="shared" si="1"/>
        <v>72</v>
      </c>
      <c r="E81" s="104"/>
      <c r="F81" s="106"/>
      <c r="G81" s="106"/>
      <c r="H81" s="107"/>
      <c r="I81" s="31"/>
    </row>
    <row r="82" spans="3:9" ht="19.5" customHeight="1" x14ac:dyDescent="0.2">
      <c r="C82" s="13"/>
      <c r="D82" s="19">
        <f t="shared" si="1"/>
        <v>73</v>
      </c>
      <c r="E82" s="104"/>
      <c r="F82" s="106"/>
      <c r="G82" s="106"/>
      <c r="H82" s="107"/>
      <c r="I82" s="31"/>
    </row>
    <row r="83" spans="3:9" ht="19.5" customHeight="1" x14ac:dyDescent="0.2">
      <c r="C83" s="13"/>
      <c r="D83" s="19">
        <f t="shared" si="1"/>
        <v>74</v>
      </c>
      <c r="E83" s="104"/>
      <c r="F83" s="106"/>
      <c r="G83" s="106"/>
      <c r="H83" s="107"/>
      <c r="I83" s="31"/>
    </row>
    <row r="84" spans="3:9" ht="19.5" customHeight="1" x14ac:dyDescent="0.2">
      <c r="C84" s="13"/>
      <c r="D84" s="19">
        <f t="shared" si="1"/>
        <v>75</v>
      </c>
      <c r="E84" s="104"/>
      <c r="F84" s="106"/>
      <c r="G84" s="106"/>
      <c r="H84" s="107"/>
      <c r="I84" s="31"/>
    </row>
    <row r="85" spans="3:9" ht="19.5" customHeight="1" x14ac:dyDescent="0.2">
      <c r="C85" s="13"/>
      <c r="D85" s="90">
        <f t="shared" si="1"/>
        <v>76</v>
      </c>
      <c r="E85" s="104"/>
      <c r="F85" s="106"/>
      <c r="G85" s="106"/>
      <c r="H85" s="107"/>
      <c r="I85" s="31"/>
    </row>
    <row r="86" spans="3:9" ht="19.5" customHeight="1" x14ac:dyDescent="0.2">
      <c r="C86" s="13"/>
      <c r="D86" s="19">
        <f t="shared" si="1"/>
        <v>77</v>
      </c>
      <c r="E86" s="104"/>
      <c r="F86" s="106"/>
      <c r="G86" s="106"/>
      <c r="H86" s="107"/>
      <c r="I86" s="31"/>
    </row>
    <row r="87" spans="3:9" ht="19.5" customHeight="1" x14ac:dyDescent="0.2">
      <c r="C87" s="13"/>
      <c r="D87" s="19">
        <f t="shared" si="1"/>
        <v>78</v>
      </c>
      <c r="E87" s="104"/>
      <c r="F87" s="106"/>
      <c r="G87" s="106"/>
      <c r="H87" s="107"/>
      <c r="I87" s="31"/>
    </row>
    <row r="88" spans="3:9" ht="19.5" customHeight="1" x14ac:dyDescent="0.2">
      <c r="C88" s="13"/>
      <c r="D88" s="90">
        <f t="shared" si="1"/>
        <v>79</v>
      </c>
      <c r="E88" s="104"/>
      <c r="F88" s="106"/>
      <c r="G88" s="106"/>
      <c r="H88" s="107"/>
      <c r="I88" s="31"/>
    </row>
    <row r="89" spans="3:9" ht="19.5" customHeight="1" x14ac:dyDescent="0.2">
      <c r="C89" s="13"/>
      <c r="D89" s="19">
        <f t="shared" si="1"/>
        <v>80</v>
      </c>
      <c r="E89" s="104"/>
      <c r="F89" s="106"/>
      <c r="G89" s="106"/>
      <c r="H89" s="107"/>
      <c r="I89" s="31"/>
    </row>
    <row r="90" spans="3:9" ht="19.5" customHeight="1" x14ac:dyDescent="0.2">
      <c r="C90" s="13"/>
      <c r="D90" s="19">
        <f t="shared" si="1"/>
        <v>81</v>
      </c>
      <c r="E90" s="104"/>
      <c r="F90" s="106"/>
      <c r="G90" s="106"/>
      <c r="H90" s="107"/>
      <c r="I90" s="31"/>
    </row>
    <row r="91" spans="3:9" ht="19.5" customHeight="1" x14ac:dyDescent="0.2">
      <c r="C91" s="13"/>
      <c r="D91" s="19">
        <f t="shared" si="1"/>
        <v>82</v>
      </c>
      <c r="E91" s="104"/>
      <c r="F91" s="106"/>
      <c r="G91" s="106"/>
      <c r="H91" s="107"/>
      <c r="I91" s="31"/>
    </row>
    <row r="92" spans="3:9" ht="19.5" customHeight="1" x14ac:dyDescent="0.2">
      <c r="C92" s="13"/>
      <c r="D92" s="90">
        <f t="shared" si="1"/>
        <v>83</v>
      </c>
      <c r="E92" s="104"/>
      <c r="F92" s="106"/>
      <c r="G92" s="106"/>
      <c r="H92" s="107"/>
      <c r="I92" s="31"/>
    </row>
    <row r="93" spans="3:9" ht="19.5" customHeight="1" x14ac:dyDescent="0.2">
      <c r="C93" s="13"/>
      <c r="D93" s="19">
        <f t="shared" si="1"/>
        <v>84</v>
      </c>
      <c r="E93" s="104"/>
      <c r="F93" s="106"/>
      <c r="G93" s="106"/>
      <c r="H93" s="107"/>
      <c r="I93" s="31"/>
    </row>
    <row r="94" spans="3:9" ht="19.5" customHeight="1" x14ac:dyDescent="0.2">
      <c r="C94" s="13"/>
      <c r="D94" s="19">
        <f t="shared" si="1"/>
        <v>85</v>
      </c>
      <c r="E94" s="104"/>
      <c r="F94" s="106"/>
      <c r="G94" s="106"/>
      <c r="H94" s="107"/>
      <c r="I94" s="31"/>
    </row>
    <row r="95" spans="3:9" ht="19.5" customHeight="1" x14ac:dyDescent="0.2">
      <c r="C95" s="13"/>
      <c r="D95" s="19">
        <f t="shared" si="1"/>
        <v>86</v>
      </c>
      <c r="E95" s="104"/>
      <c r="F95" s="106"/>
      <c r="G95" s="106"/>
      <c r="H95" s="107"/>
      <c r="I95" s="31"/>
    </row>
    <row r="96" spans="3:9" ht="19.5" customHeight="1" x14ac:dyDescent="0.2">
      <c r="C96" s="13"/>
      <c r="D96" s="90">
        <f t="shared" si="1"/>
        <v>87</v>
      </c>
      <c r="E96" s="104"/>
      <c r="F96" s="106"/>
      <c r="G96" s="106"/>
      <c r="H96" s="107"/>
      <c r="I96" s="31"/>
    </row>
    <row r="97" spans="3:9" ht="19.5" customHeight="1" x14ac:dyDescent="0.2">
      <c r="C97" s="13"/>
      <c r="D97" s="19">
        <f t="shared" si="1"/>
        <v>88</v>
      </c>
      <c r="E97" s="104"/>
      <c r="F97" s="106"/>
      <c r="G97" s="106"/>
      <c r="H97" s="107"/>
      <c r="I97" s="31"/>
    </row>
    <row r="98" spans="3:9" ht="19.5" customHeight="1" x14ac:dyDescent="0.2">
      <c r="C98" s="13"/>
      <c r="D98" s="19">
        <f t="shared" si="1"/>
        <v>89</v>
      </c>
      <c r="E98" s="104"/>
      <c r="F98" s="106"/>
      <c r="G98" s="106"/>
      <c r="H98" s="107"/>
      <c r="I98" s="31"/>
    </row>
    <row r="99" spans="3:9" ht="19.5" customHeight="1" x14ac:dyDescent="0.2">
      <c r="C99" s="13"/>
      <c r="D99" s="90">
        <f t="shared" si="1"/>
        <v>90</v>
      </c>
      <c r="E99" s="104"/>
      <c r="F99" s="106"/>
      <c r="G99" s="106"/>
      <c r="H99" s="107"/>
      <c r="I99" s="31"/>
    </row>
    <row r="100" spans="3:9" ht="19.5" customHeight="1" x14ac:dyDescent="0.2">
      <c r="C100" s="13"/>
      <c r="D100" s="19">
        <f t="shared" si="1"/>
        <v>91</v>
      </c>
      <c r="E100" s="104"/>
      <c r="F100" s="106"/>
      <c r="G100" s="106"/>
      <c r="H100" s="107"/>
      <c r="I100" s="31"/>
    </row>
    <row r="101" spans="3:9" ht="19.5" customHeight="1" x14ac:dyDescent="0.2">
      <c r="C101" s="13"/>
      <c r="D101" s="19">
        <f t="shared" si="1"/>
        <v>92</v>
      </c>
      <c r="E101" s="104"/>
      <c r="F101" s="106"/>
      <c r="G101" s="106"/>
      <c r="H101" s="107"/>
      <c r="I101" s="31"/>
    </row>
    <row r="102" spans="3:9" ht="19.5" customHeight="1" x14ac:dyDescent="0.2">
      <c r="C102" s="13"/>
      <c r="D102" s="19">
        <f t="shared" si="1"/>
        <v>93</v>
      </c>
      <c r="E102" s="104"/>
      <c r="F102" s="106"/>
      <c r="G102" s="106"/>
      <c r="H102" s="107"/>
      <c r="I102" s="31"/>
    </row>
    <row r="103" spans="3:9" ht="19.5" customHeight="1" x14ac:dyDescent="0.2">
      <c r="C103" s="13"/>
      <c r="D103" s="90">
        <f t="shared" si="1"/>
        <v>94</v>
      </c>
      <c r="E103" s="104"/>
      <c r="F103" s="106"/>
      <c r="G103" s="106"/>
      <c r="H103" s="107"/>
      <c r="I103" s="31"/>
    </row>
    <row r="104" spans="3:9" ht="19.5" customHeight="1" x14ac:dyDescent="0.2">
      <c r="C104" s="13"/>
      <c r="D104" s="19">
        <f t="shared" si="1"/>
        <v>95</v>
      </c>
      <c r="E104" s="104"/>
      <c r="F104" s="106"/>
      <c r="G104" s="106"/>
      <c r="H104" s="107"/>
      <c r="I104" s="31"/>
    </row>
    <row r="105" spans="3:9" ht="19.5" customHeight="1" x14ac:dyDescent="0.2">
      <c r="C105" s="13"/>
      <c r="D105" s="19">
        <f t="shared" si="1"/>
        <v>96</v>
      </c>
      <c r="E105" s="104"/>
      <c r="F105" s="106"/>
      <c r="G105" s="106"/>
      <c r="H105" s="107"/>
      <c r="I105" s="31"/>
    </row>
    <row r="106" spans="3:9" ht="19.5" customHeight="1" x14ac:dyDescent="0.2">
      <c r="C106" s="13"/>
      <c r="D106" s="19">
        <f t="shared" si="1"/>
        <v>97</v>
      </c>
      <c r="E106" s="104"/>
      <c r="F106" s="106"/>
      <c r="G106" s="106"/>
      <c r="H106" s="107"/>
      <c r="I106" s="31"/>
    </row>
    <row r="107" spans="3:9" ht="19.5" customHeight="1" x14ac:dyDescent="0.2">
      <c r="C107" s="13"/>
      <c r="D107" s="90">
        <f t="shared" si="1"/>
        <v>98</v>
      </c>
      <c r="E107" s="104"/>
      <c r="F107" s="106"/>
      <c r="G107" s="106"/>
      <c r="H107" s="107"/>
      <c r="I107" s="31"/>
    </row>
    <row r="108" spans="3:9" ht="19.5" customHeight="1" x14ac:dyDescent="0.2">
      <c r="C108" s="13"/>
      <c r="D108" s="19">
        <f t="shared" si="1"/>
        <v>99</v>
      </c>
      <c r="E108" s="104"/>
      <c r="F108" s="106"/>
      <c r="G108" s="106"/>
      <c r="H108" s="107"/>
      <c r="I108" s="31"/>
    </row>
    <row r="109" spans="3:9" ht="19.5" customHeight="1" x14ac:dyDescent="0.2">
      <c r="C109" s="13"/>
      <c r="D109" s="19">
        <f t="shared" si="1"/>
        <v>100</v>
      </c>
      <c r="E109" s="104"/>
      <c r="F109" s="106"/>
      <c r="G109" s="106"/>
      <c r="H109" s="107"/>
      <c r="I109" s="31"/>
    </row>
    <row r="110" spans="3:9" ht="20.25" customHeight="1" x14ac:dyDescent="0.2">
      <c r="C110" s="13"/>
      <c r="D110" s="297">
        <f t="shared" si="1"/>
        <v>101</v>
      </c>
      <c r="E110" s="104"/>
      <c r="F110" s="106"/>
      <c r="G110" s="106"/>
      <c r="H110" s="107"/>
      <c r="I110" s="298"/>
    </row>
    <row r="111" spans="3:9" ht="20.25" customHeight="1" x14ac:dyDescent="0.2">
      <c r="C111" s="13"/>
      <c r="D111" s="90">
        <f t="shared" si="1"/>
        <v>102</v>
      </c>
      <c r="E111" s="104"/>
      <c r="F111" s="106"/>
      <c r="G111" s="106"/>
      <c r="H111" s="107"/>
      <c r="I111" s="31"/>
    </row>
    <row r="112" spans="3:9" ht="20.25" customHeight="1" x14ac:dyDescent="0.2">
      <c r="C112" s="13"/>
      <c r="D112" s="19">
        <f t="shared" si="1"/>
        <v>103</v>
      </c>
      <c r="E112" s="104"/>
      <c r="F112" s="106"/>
      <c r="G112" s="106"/>
      <c r="H112" s="107"/>
      <c r="I112" s="31"/>
    </row>
    <row r="113" spans="3:14" ht="20.25" customHeight="1" x14ac:dyDescent="0.2">
      <c r="C113" s="13"/>
      <c r="D113" s="19">
        <f t="shared" si="1"/>
        <v>104</v>
      </c>
      <c r="E113" s="104"/>
      <c r="F113" s="106"/>
      <c r="G113" s="106"/>
      <c r="H113" s="107"/>
      <c r="I113" s="31"/>
    </row>
    <row r="114" spans="3:14" ht="20.25" customHeight="1" x14ac:dyDescent="0.2">
      <c r="C114" s="13"/>
      <c r="D114" s="90">
        <f t="shared" si="1"/>
        <v>105</v>
      </c>
      <c r="E114" s="104"/>
      <c r="F114" s="106"/>
      <c r="G114" s="106"/>
      <c r="H114" s="107"/>
      <c r="I114" s="31"/>
      <c r="N114" s="14"/>
    </row>
    <row r="115" spans="3:14" ht="20.25" customHeight="1" x14ac:dyDescent="0.2">
      <c r="C115" s="13"/>
      <c r="D115" s="19">
        <f t="shared" si="1"/>
        <v>106</v>
      </c>
      <c r="E115" s="104"/>
      <c r="F115" s="106"/>
      <c r="G115" s="106"/>
      <c r="H115" s="107"/>
      <c r="I115" s="31"/>
    </row>
    <row r="116" spans="3:14" ht="20.25" customHeight="1" x14ac:dyDescent="0.2">
      <c r="C116" s="13"/>
      <c r="D116" s="19">
        <f t="shared" si="1"/>
        <v>107</v>
      </c>
      <c r="E116" s="104"/>
      <c r="F116" s="106"/>
      <c r="G116" s="106"/>
      <c r="H116" s="107"/>
      <c r="I116" s="31"/>
    </row>
    <row r="117" spans="3:14" ht="20.25" customHeight="1" x14ac:dyDescent="0.2">
      <c r="C117" s="13"/>
      <c r="D117" s="90">
        <f t="shared" si="1"/>
        <v>108</v>
      </c>
      <c r="E117" s="104"/>
      <c r="F117" s="106"/>
      <c r="G117" s="106"/>
      <c r="H117" s="107"/>
      <c r="I117" s="31"/>
    </row>
    <row r="118" spans="3:14" ht="20.25" customHeight="1" x14ac:dyDescent="0.2">
      <c r="C118" s="13"/>
      <c r="D118" s="19">
        <f t="shared" si="1"/>
        <v>109</v>
      </c>
      <c r="E118" s="104"/>
      <c r="F118" s="106"/>
      <c r="G118" s="106"/>
      <c r="H118" s="107"/>
      <c r="I118" s="31"/>
    </row>
    <row r="119" spans="3:14" ht="20.25" customHeight="1" x14ac:dyDescent="0.2">
      <c r="C119" s="13"/>
      <c r="D119" s="19">
        <f t="shared" si="1"/>
        <v>110</v>
      </c>
      <c r="E119" s="104"/>
      <c r="F119" s="106"/>
      <c r="G119" s="106"/>
      <c r="H119" s="107"/>
      <c r="I119" s="31"/>
    </row>
    <row r="120" spans="3:14" ht="20.25" customHeight="1" x14ac:dyDescent="0.2">
      <c r="C120" s="13"/>
      <c r="D120" s="90">
        <f t="shared" si="1"/>
        <v>111</v>
      </c>
      <c r="E120" s="104"/>
      <c r="F120" s="106"/>
      <c r="G120" s="106"/>
      <c r="H120" s="107"/>
      <c r="I120" s="31"/>
    </row>
    <row r="121" spans="3:14" ht="20.25" customHeight="1" x14ac:dyDescent="0.2">
      <c r="C121" s="13"/>
      <c r="D121" s="19">
        <f t="shared" si="1"/>
        <v>112</v>
      </c>
      <c r="E121" s="104"/>
      <c r="F121" s="106"/>
      <c r="G121" s="106"/>
      <c r="H121" s="107"/>
      <c r="I121" s="31"/>
    </row>
    <row r="122" spans="3:14" ht="20.25" customHeight="1" x14ac:dyDescent="0.2">
      <c r="C122" s="13"/>
      <c r="D122" s="19">
        <f t="shared" si="1"/>
        <v>113</v>
      </c>
      <c r="E122" s="104"/>
      <c r="F122" s="106"/>
      <c r="G122" s="106"/>
      <c r="H122" s="107"/>
      <c r="I122" s="31"/>
    </row>
    <row r="123" spans="3:14" ht="20.25" customHeight="1" x14ac:dyDescent="0.2">
      <c r="C123" s="13"/>
      <c r="D123" s="90">
        <f t="shared" si="1"/>
        <v>114</v>
      </c>
      <c r="E123" s="104"/>
      <c r="F123" s="106"/>
      <c r="G123" s="106"/>
      <c r="H123" s="107"/>
      <c r="I123" s="31"/>
    </row>
    <row r="124" spans="3:14" ht="20.25" customHeight="1" x14ac:dyDescent="0.2">
      <c r="C124" s="13"/>
      <c r="D124" s="19">
        <f t="shared" si="1"/>
        <v>115</v>
      </c>
      <c r="E124" s="104"/>
      <c r="F124" s="106"/>
      <c r="G124" s="106"/>
      <c r="H124" s="107"/>
      <c r="I124" s="31"/>
    </row>
    <row r="125" spans="3:14" ht="20.25" customHeight="1" x14ac:dyDescent="0.2">
      <c r="C125" s="13"/>
      <c r="D125" s="19">
        <f t="shared" si="1"/>
        <v>116</v>
      </c>
      <c r="E125" s="104"/>
      <c r="F125" s="106"/>
      <c r="G125" s="106"/>
      <c r="H125" s="107"/>
      <c r="I125" s="31"/>
    </row>
    <row r="126" spans="3:14" ht="20.25" customHeight="1" x14ac:dyDescent="0.2">
      <c r="C126" s="13"/>
      <c r="D126" s="90">
        <f t="shared" si="1"/>
        <v>117</v>
      </c>
      <c r="E126" s="104"/>
      <c r="F126" s="106"/>
      <c r="G126" s="106"/>
      <c r="H126" s="107"/>
      <c r="I126" s="31"/>
    </row>
    <row r="127" spans="3:14" ht="20.25" customHeight="1" x14ac:dyDescent="0.2">
      <c r="C127" s="13"/>
      <c r="D127" s="19">
        <f t="shared" si="1"/>
        <v>118</v>
      </c>
      <c r="E127" s="104"/>
      <c r="F127" s="106"/>
      <c r="G127" s="106"/>
      <c r="H127" s="107"/>
      <c r="I127" s="31"/>
    </row>
    <row r="128" spans="3:14" ht="20.25" customHeight="1" x14ac:dyDescent="0.2">
      <c r="C128" s="13"/>
      <c r="D128" s="19">
        <f t="shared" si="1"/>
        <v>119</v>
      </c>
      <c r="E128" s="104"/>
      <c r="F128" s="106"/>
      <c r="G128" s="106"/>
      <c r="H128" s="107"/>
      <c r="I128" s="31"/>
    </row>
    <row r="129" spans="1:9" ht="20.25" customHeight="1" x14ac:dyDescent="0.2">
      <c r="C129" s="13"/>
      <c r="D129" s="90">
        <f t="shared" si="1"/>
        <v>120</v>
      </c>
      <c r="E129" s="104"/>
      <c r="F129" s="106"/>
      <c r="G129" s="106"/>
      <c r="H129" s="107"/>
      <c r="I129" s="31"/>
    </row>
    <row r="130" spans="1:9" s="54" customFormat="1" ht="20.25" customHeight="1" x14ac:dyDescent="0.2">
      <c r="A130" s="6"/>
      <c r="B130" s="6"/>
      <c r="C130" s="13"/>
      <c r="D130" s="19">
        <f t="shared" si="1"/>
        <v>121</v>
      </c>
      <c r="E130" s="104"/>
      <c r="F130" s="106"/>
      <c r="G130" s="106"/>
      <c r="H130" s="107"/>
      <c r="I130" s="31"/>
    </row>
    <row r="131" spans="1:9" s="54" customFormat="1" ht="20.25" customHeight="1" x14ac:dyDescent="0.2">
      <c r="A131" s="6"/>
      <c r="B131" s="6"/>
      <c r="C131" s="13"/>
      <c r="D131" s="19">
        <f t="shared" si="1"/>
        <v>122</v>
      </c>
      <c r="E131" s="104"/>
      <c r="F131" s="106"/>
      <c r="G131" s="106"/>
      <c r="H131" s="107"/>
      <c r="I131" s="31"/>
    </row>
    <row r="132" spans="1:9" s="54" customFormat="1" ht="20.25" customHeight="1" x14ac:dyDescent="0.2">
      <c r="A132" s="6"/>
      <c r="B132" s="6"/>
      <c r="C132" s="13"/>
      <c r="D132" s="90">
        <f t="shared" si="1"/>
        <v>123</v>
      </c>
      <c r="E132" s="104"/>
      <c r="F132" s="106"/>
      <c r="G132" s="106"/>
      <c r="H132" s="107"/>
      <c r="I132" s="31"/>
    </row>
    <row r="133" spans="1:9" ht="20.25" customHeight="1" x14ac:dyDescent="0.2">
      <c r="C133" s="13"/>
      <c r="D133" s="19">
        <f t="shared" si="1"/>
        <v>124</v>
      </c>
      <c r="E133" s="104"/>
      <c r="F133" s="106"/>
      <c r="G133" s="106"/>
      <c r="H133" s="107"/>
      <c r="I133" s="31"/>
    </row>
    <row r="134" spans="1:9" ht="20.25" customHeight="1" x14ac:dyDescent="0.2">
      <c r="C134" s="13"/>
      <c r="D134" s="19">
        <f t="shared" si="1"/>
        <v>125</v>
      </c>
      <c r="E134" s="104"/>
      <c r="F134" s="106"/>
      <c r="G134" s="106"/>
      <c r="H134" s="107"/>
      <c r="I134" s="31"/>
    </row>
    <row r="135" spans="1:9" ht="20.25" customHeight="1" x14ac:dyDescent="0.2">
      <c r="C135" s="13"/>
      <c r="D135" s="90">
        <f t="shared" si="1"/>
        <v>126</v>
      </c>
      <c r="E135" s="104"/>
      <c r="F135" s="106"/>
      <c r="G135" s="106"/>
      <c r="H135" s="107"/>
      <c r="I135" s="31"/>
    </row>
    <row r="136" spans="1:9" ht="20.25" customHeight="1" x14ac:dyDescent="0.2">
      <c r="C136" s="13"/>
      <c r="D136" s="19">
        <f t="shared" si="1"/>
        <v>127</v>
      </c>
      <c r="E136" s="104"/>
      <c r="F136" s="106"/>
      <c r="G136" s="106"/>
      <c r="H136" s="107"/>
      <c r="I136" s="31"/>
    </row>
    <row r="137" spans="1:9" ht="20.25" customHeight="1" x14ac:dyDescent="0.2">
      <c r="C137" s="13"/>
      <c r="D137" s="19">
        <f t="shared" si="1"/>
        <v>128</v>
      </c>
      <c r="E137" s="104"/>
      <c r="F137" s="106"/>
      <c r="G137" s="106"/>
      <c r="H137" s="107"/>
      <c r="I137" s="31"/>
    </row>
    <row r="138" spans="1:9" ht="20.25" customHeight="1" x14ac:dyDescent="0.2">
      <c r="C138" s="13"/>
      <c r="D138" s="90">
        <f t="shared" si="1"/>
        <v>129</v>
      </c>
      <c r="E138" s="104"/>
      <c r="F138" s="106"/>
      <c r="G138" s="106"/>
      <c r="H138" s="107"/>
      <c r="I138" s="31"/>
    </row>
    <row r="139" spans="1:9" ht="20.25" customHeight="1" x14ac:dyDescent="0.2">
      <c r="C139" s="13"/>
      <c r="D139" s="19">
        <f t="shared" si="1"/>
        <v>130</v>
      </c>
      <c r="E139" s="104"/>
      <c r="F139" s="106"/>
      <c r="G139" s="106"/>
      <c r="H139" s="107"/>
      <c r="I139" s="31"/>
    </row>
    <row r="140" spans="1:9" ht="20.25" customHeight="1" x14ac:dyDescent="0.2">
      <c r="C140" s="13"/>
      <c r="D140" s="19">
        <f t="shared" si="1"/>
        <v>131</v>
      </c>
      <c r="E140" s="104"/>
      <c r="F140" s="106"/>
      <c r="G140" s="106"/>
      <c r="H140" s="107"/>
      <c r="I140" s="31"/>
    </row>
    <row r="141" spans="1:9" ht="20.25" customHeight="1" x14ac:dyDescent="0.2">
      <c r="C141" s="13"/>
      <c r="D141" s="90">
        <f t="shared" si="1"/>
        <v>132</v>
      </c>
      <c r="E141" s="104"/>
      <c r="F141" s="106"/>
      <c r="G141" s="106"/>
      <c r="H141" s="107"/>
      <c r="I141" s="31"/>
    </row>
    <row r="142" spans="1:9" ht="20.25" customHeight="1" x14ac:dyDescent="0.2">
      <c r="C142" s="13"/>
      <c r="D142" s="19">
        <f t="shared" si="1"/>
        <v>133</v>
      </c>
      <c r="E142" s="104"/>
      <c r="F142" s="106"/>
      <c r="G142" s="106"/>
      <c r="H142" s="107"/>
      <c r="I142" s="31"/>
    </row>
    <row r="143" spans="1:9" ht="20.25" customHeight="1" x14ac:dyDescent="0.2">
      <c r="C143" s="13"/>
      <c r="D143" s="19">
        <f t="shared" ref="D143:D149" si="2">D142+1</f>
        <v>134</v>
      </c>
      <c r="E143" s="104"/>
      <c r="F143" s="106"/>
      <c r="G143" s="106"/>
      <c r="H143" s="107"/>
      <c r="I143" s="31"/>
    </row>
    <row r="144" spans="1:9" ht="20.25" customHeight="1" x14ac:dyDescent="0.2">
      <c r="C144" s="13"/>
      <c r="D144" s="90">
        <f t="shared" si="2"/>
        <v>135</v>
      </c>
      <c r="E144" s="104"/>
      <c r="F144" s="106"/>
      <c r="G144" s="106"/>
      <c r="H144" s="107"/>
      <c r="I144" s="31"/>
    </row>
    <row r="145" spans="3:9" ht="20.25" customHeight="1" x14ac:dyDescent="0.2">
      <c r="C145" s="13"/>
      <c r="D145" s="19">
        <f t="shared" si="2"/>
        <v>136</v>
      </c>
      <c r="E145" s="104"/>
      <c r="F145" s="106"/>
      <c r="G145" s="106"/>
      <c r="H145" s="107"/>
      <c r="I145" s="31"/>
    </row>
    <row r="146" spans="3:9" ht="20.25" customHeight="1" x14ac:dyDescent="0.2">
      <c r="C146" s="13"/>
      <c r="D146" s="19">
        <f t="shared" si="2"/>
        <v>137</v>
      </c>
      <c r="E146" s="104"/>
      <c r="F146" s="106"/>
      <c r="G146" s="106"/>
      <c r="H146" s="107"/>
      <c r="I146" s="31"/>
    </row>
    <row r="147" spans="3:9" ht="20.25" customHeight="1" x14ac:dyDescent="0.2">
      <c r="C147" s="13"/>
      <c r="D147" s="90">
        <f t="shared" si="2"/>
        <v>138</v>
      </c>
      <c r="E147" s="104"/>
      <c r="F147" s="106"/>
      <c r="G147" s="106"/>
      <c r="H147" s="107"/>
      <c r="I147" s="31"/>
    </row>
    <row r="148" spans="3:9" ht="20.25" customHeight="1" x14ac:dyDescent="0.2">
      <c r="C148" s="13"/>
      <c r="D148" s="19">
        <f t="shared" si="2"/>
        <v>139</v>
      </c>
      <c r="E148" s="104"/>
      <c r="F148" s="106"/>
      <c r="G148" s="106"/>
      <c r="H148" s="107"/>
      <c r="I148" s="31"/>
    </row>
    <row r="149" spans="3:9" ht="20.25" customHeight="1" x14ac:dyDescent="0.2">
      <c r="C149" s="13"/>
      <c r="D149" s="19">
        <f t="shared" si="2"/>
        <v>140</v>
      </c>
      <c r="E149" s="104"/>
      <c r="F149" s="106"/>
      <c r="G149" s="106"/>
      <c r="H149" s="107"/>
      <c r="I149" s="31"/>
    </row>
    <row r="150" spans="3:9" x14ac:dyDescent="0.2">
      <c r="C150" s="13"/>
      <c r="D150" s="14"/>
      <c r="E150" s="86"/>
      <c r="F150" s="56"/>
      <c r="G150" s="160"/>
      <c r="H150" s="56"/>
      <c r="I150" s="31"/>
    </row>
    <row r="151" spans="3:9" ht="13.5" thickBot="1" x14ac:dyDescent="0.25">
      <c r="C151" s="126"/>
      <c r="D151" s="265"/>
      <c r="E151" s="305"/>
      <c r="F151" s="306"/>
      <c r="G151" s="184"/>
      <c r="H151" s="306"/>
      <c r="I151" s="131"/>
    </row>
    <row r="220" spans="6:6" x14ac:dyDescent="0.2">
      <c r="F220" s="7" t="s">
        <v>90</v>
      </c>
    </row>
    <row r="221" spans="6:6" x14ac:dyDescent="0.2">
      <c r="F221" s="7" t="s">
        <v>125</v>
      </c>
    </row>
    <row r="222" spans="6:6" x14ac:dyDescent="0.2">
      <c r="F222" s="7" t="s">
        <v>126</v>
      </c>
    </row>
    <row r="223" spans="6:6" x14ac:dyDescent="0.2">
      <c r="F223" s="7" t="s">
        <v>108</v>
      </c>
    </row>
  </sheetData>
  <mergeCells count="2">
    <mergeCell ref="B4:E4"/>
    <mergeCell ref="E6:H6"/>
  </mergeCells>
  <dataValidations count="2">
    <dataValidation type="list" allowBlank="1" showInputMessage="1" showErrorMessage="1" sqref="F49:F149">
      <formula1>$F$220:$F$223</formula1>
    </dataValidation>
    <dataValidation type="list" allowBlank="1" showInputMessage="1" showErrorMessage="1" sqref="F10:F48">
      <formula1>$F$201:$F$204</formula1>
    </dataValidation>
  </dataValidations>
  <pageMargins left="0.25" right="0.25" top="0.75" bottom="0.75" header="0.3" footer="0.3"/>
  <pageSetup paperSize="8" scale="62"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I1410"/>
  <sheetViews>
    <sheetView zoomScale="80" zoomScaleNormal="80" zoomScalePageLayoutView="80" workbookViewId="0">
      <pane ySplit="9" topLeftCell="A364" activePane="bottomLeft" state="frozen"/>
      <selection activeCell="A10" sqref="A10"/>
      <selection pane="bottomLeft" activeCell="G10" sqref="G10:H400"/>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190</v>
      </c>
      <c r="H2" s="14"/>
    </row>
    <row r="3" spans="1:9" ht="16.350000000000001" customHeight="1" x14ac:dyDescent="0.2">
      <c r="B3" s="43" t="str">
        <f>'Revenue - WHC'!B3</f>
        <v>Ballarat (C)</v>
      </c>
    </row>
    <row r="4" spans="1:9" ht="13.5" thickBot="1" x14ac:dyDescent="0.25">
      <c r="B4" s="554"/>
      <c r="C4" s="554"/>
      <c r="D4" s="554"/>
      <c r="E4" s="554"/>
    </row>
    <row r="5" spans="1:9" ht="6.75" customHeight="1" x14ac:dyDescent="0.2">
      <c r="C5" s="299"/>
      <c r="D5" s="300"/>
      <c r="E5" s="301"/>
      <c r="F5" s="302"/>
      <c r="G5" s="303"/>
      <c r="H5" s="302"/>
      <c r="I5" s="304"/>
    </row>
    <row r="6" spans="1:9" x14ac:dyDescent="0.2">
      <c r="C6" s="13"/>
      <c r="D6" s="14"/>
      <c r="E6" s="557" t="s">
        <v>72</v>
      </c>
      <c r="F6" s="558"/>
      <c r="G6" s="558"/>
      <c r="H6" s="559"/>
      <c r="I6" s="31"/>
    </row>
    <row r="7" spans="1:9" ht="6.75" customHeight="1" x14ac:dyDescent="0.2">
      <c r="C7" s="13"/>
      <c r="D7" s="14"/>
      <c r="E7" s="86"/>
      <c r="F7" s="56"/>
      <c r="G7" s="160"/>
      <c r="H7" s="56"/>
      <c r="I7" s="31"/>
    </row>
    <row r="8" spans="1:9" ht="25.5" x14ac:dyDescent="0.2">
      <c r="C8" s="13"/>
      <c r="D8" s="14"/>
      <c r="E8" s="249" t="s">
        <v>100</v>
      </c>
      <c r="F8" s="291" t="s">
        <v>124</v>
      </c>
      <c r="G8" s="251" t="s">
        <v>171</v>
      </c>
      <c r="H8" s="251" t="s">
        <v>110</v>
      </c>
      <c r="I8" s="31"/>
    </row>
    <row r="9" spans="1:9" ht="7.5" customHeight="1" x14ac:dyDescent="0.2">
      <c r="C9" s="13"/>
      <c r="D9" s="14"/>
      <c r="E9" s="86"/>
      <c r="F9" s="57"/>
      <c r="G9" s="160"/>
      <c r="H9" s="56"/>
      <c r="I9" s="31"/>
    </row>
    <row r="10" spans="1:9" ht="12" customHeight="1" x14ac:dyDescent="0.2">
      <c r="C10" s="13"/>
      <c r="D10" s="264">
        <v>1</v>
      </c>
      <c r="E10" s="252" t="str">
        <f>IF(OR(VLOOKUP(D10,'Services - WHC'!$D$10:$F$109,2,FALSE)="",VLOOKUP(D10,'Services - WHC'!$D$10:$F$109,2,FALSE)="[Enter service]"),"",VLOOKUP(D10,'Services - WHC'!$D$10:$F$109,2,FALSE))</f>
        <v>Ballarat Aquatic &amp; Lifestyle Centre</v>
      </c>
      <c r="F10" s="253" t="str">
        <f>IF(OR(VLOOKUP(D10,'Services - WHC'!$D$10:$F$109,3,FALSE)="",VLOOKUP(D10,'Services - WHC'!$D$10:$F$109,3,FALSE)="[Select]"),"",VLOOKUP(D10,'Services - WHC'!$D$10:$F$109,3,FALSE))</f>
        <v>External</v>
      </c>
      <c r="G10" s="254"/>
      <c r="H10" s="255"/>
      <c r="I10" s="31"/>
    </row>
    <row r="11" spans="1:9" s="88" customFormat="1" ht="12" customHeight="1" x14ac:dyDescent="0.2">
      <c r="C11" s="89"/>
      <c r="D11" s="264"/>
      <c r="E11" s="256" t="str">
        <f>E10</f>
        <v>Ballarat Aquatic &amp; Lifestyle Centre</v>
      </c>
      <c r="F11" s="281" t="str">
        <f>F10</f>
        <v>External</v>
      </c>
      <c r="G11" s="257"/>
      <c r="H11" s="258"/>
      <c r="I11" s="91"/>
    </row>
    <row r="12" spans="1:9" ht="12" customHeight="1" x14ac:dyDescent="0.2">
      <c r="C12" s="13"/>
      <c r="D12" s="264"/>
      <c r="E12" s="256" t="str">
        <f t="shared" ref="E12:E19" si="0">E11</f>
        <v>Ballarat Aquatic &amp; Lifestyle Centre</v>
      </c>
      <c r="F12" s="256" t="str">
        <f t="shared" ref="F12:F19" si="1">F11</f>
        <v>External</v>
      </c>
      <c r="G12" s="257"/>
      <c r="H12" s="258"/>
      <c r="I12" s="31"/>
    </row>
    <row r="13" spans="1:9" ht="12" customHeight="1" x14ac:dyDescent="0.2">
      <c r="C13" s="13"/>
      <c r="D13" s="264"/>
      <c r="E13" s="256" t="str">
        <f t="shared" si="0"/>
        <v>Ballarat Aquatic &amp; Lifestyle Centre</v>
      </c>
      <c r="F13" s="256" t="str">
        <f t="shared" si="1"/>
        <v>External</v>
      </c>
      <c r="G13" s="257"/>
      <c r="H13" s="258"/>
      <c r="I13" s="31"/>
    </row>
    <row r="14" spans="1:9" ht="12" customHeight="1" x14ac:dyDescent="0.2">
      <c r="C14" s="13"/>
      <c r="D14" s="264"/>
      <c r="E14" s="256" t="str">
        <f t="shared" si="0"/>
        <v>Ballarat Aquatic &amp; Lifestyle Centre</v>
      </c>
      <c r="F14" s="256" t="str">
        <f t="shared" si="1"/>
        <v>External</v>
      </c>
      <c r="G14" s="257"/>
      <c r="H14" s="258"/>
      <c r="I14" s="31"/>
    </row>
    <row r="15" spans="1:9" ht="12" customHeight="1" x14ac:dyDescent="0.2">
      <c r="C15" s="13"/>
      <c r="D15" s="264"/>
      <c r="E15" s="256" t="str">
        <f t="shared" si="0"/>
        <v>Ballarat Aquatic &amp; Lifestyle Centre</v>
      </c>
      <c r="F15" s="256" t="str">
        <f t="shared" si="1"/>
        <v>External</v>
      </c>
      <c r="G15" s="257"/>
      <c r="H15" s="258"/>
      <c r="I15" s="31"/>
    </row>
    <row r="16" spans="1:9" ht="12" customHeight="1" x14ac:dyDescent="0.2">
      <c r="C16" s="13"/>
      <c r="D16" s="264"/>
      <c r="E16" s="256" t="str">
        <f t="shared" si="0"/>
        <v>Ballarat Aquatic &amp; Lifestyle Centre</v>
      </c>
      <c r="F16" s="256" t="str">
        <f t="shared" si="1"/>
        <v>External</v>
      </c>
      <c r="G16" s="257"/>
      <c r="H16" s="258"/>
      <c r="I16" s="31"/>
    </row>
    <row r="17" spans="3:9" ht="12" customHeight="1" x14ac:dyDescent="0.2">
      <c r="C17" s="13"/>
      <c r="D17" s="264"/>
      <c r="E17" s="256" t="str">
        <f t="shared" si="0"/>
        <v>Ballarat Aquatic &amp; Lifestyle Centre</v>
      </c>
      <c r="F17" s="256" t="str">
        <f t="shared" si="1"/>
        <v>External</v>
      </c>
      <c r="G17" s="257"/>
      <c r="H17" s="258"/>
      <c r="I17" s="31"/>
    </row>
    <row r="18" spans="3:9" ht="12" customHeight="1" x14ac:dyDescent="0.2">
      <c r="C18" s="13"/>
      <c r="D18" s="264"/>
      <c r="E18" s="256" t="str">
        <f t="shared" si="0"/>
        <v>Ballarat Aquatic &amp; Lifestyle Centre</v>
      </c>
      <c r="F18" s="256" t="str">
        <f t="shared" si="1"/>
        <v>External</v>
      </c>
      <c r="G18" s="257"/>
      <c r="H18" s="258"/>
      <c r="I18" s="31"/>
    </row>
    <row r="19" spans="3:9" ht="12" customHeight="1" x14ac:dyDescent="0.2">
      <c r="C19" s="13"/>
      <c r="D19" s="264"/>
      <c r="E19" s="256" t="str">
        <f t="shared" si="0"/>
        <v>Ballarat Aquatic &amp; Lifestyle Centre</v>
      </c>
      <c r="F19" s="256" t="str">
        <f t="shared" si="1"/>
        <v>External</v>
      </c>
      <c r="G19" s="257"/>
      <c r="H19" s="258"/>
      <c r="I19" s="31"/>
    </row>
    <row r="20" spans="3:9" ht="12" customHeight="1" x14ac:dyDescent="0.2">
      <c r="C20" s="13"/>
      <c r="D20" s="264">
        <v>2</v>
      </c>
      <c r="E20" s="252" t="str">
        <f>IF(OR(VLOOKUP(D20,'Services - WHC'!$D$10:$F$109,2,FALSE)="",VLOOKUP(D20,'Services - WHC'!$D$10:$F$109,2,FALSE)="[Enter service]"),"",VLOOKUP(D20,'Services - WHC'!$D$10:$F$109,2,FALSE))</f>
        <v>Financial Services</v>
      </c>
      <c r="F20" s="253" t="str">
        <f>IF(OR(VLOOKUP(D20,'Services - WHC'!$D$10:$F$109,3,FALSE)="",VLOOKUP(D20,'Services - WHC'!$D$10:$F$109,3,FALSE)="[Select]"),"",VLOOKUP(D20,'Services - WHC'!$D$10:$F$109,3,FALSE))</f>
        <v>Internal</v>
      </c>
      <c r="G20" s="254"/>
      <c r="H20" s="255"/>
      <c r="I20" s="31"/>
    </row>
    <row r="21" spans="3:9" ht="12" customHeight="1" x14ac:dyDescent="0.2">
      <c r="C21" s="13"/>
      <c r="D21" s="264"/>
      <c r="E21" s="256" t="str">
        <f t="shared" ref="E21:E29" si="2">E20</f>
        <v>Financial Services</v>
      </c>
      <c r="F21" s="256" t="str">
        <f t="shared" ref="F21:F29" si="3">F20</f>
        <v>Internal</v>
      </c>
      <c r="G21" s="257"/>
      <c r="H21" s="258"/>
      <c r="I21" s="31"/>
    </row>
    <row r="22" spans="3:9" ht="12" customHeight="1" x14ac:dyDescent="0.2">
      <c r="C22" s="13"/>
      <c r="D22" s="264"/>
      <c r="E22" s="256" t="str">
        <f t="shared" si="2"/>
        <v>Financial Services</v>
      </c>
      <c r="F22" s="256" t="str">
        <f t="shared" si="3"/>
        <v>Internal</v>
      </c>
      <c r="G22" s="257"/>
      <c r="H22" s="258"/>
      <c r="I22" s="31"/>
    </row>
    <row r="23" spans="3:9" ht="12" customHeight="1" x14ac:dyDescent="0.2">
      <c r="C23" s="13"/>
      <c r="D23" s="264"/>
      <c r="E23" s="256" t="str">
        <f t="shared" si="2"/>
        <v>Financial Services</v>
      </c>
      <c r="F23" s="256" t="str">
        <f t="shared" si="3"/>
        <v>Internal</v>
      </c>
      <c r="G23" s="257"/>
      <c r="H23" s="258"/>
      <c r="I23" s="31"/>
    </row>
    <row r="24" spans="3:9" ht="12" customHeight="1" x14ac:dyDescent="0.2">
      <c r="C24" s="13"/>
      <c r="D24" s="264"/>
      <c r="E24" s="256" t="str">
        <f t="shared" si="2"/>
        <v>Financial Services</v>
      </c>
      <c r="F24" s="256" t="str">
        <f t="shared" si="3"/>
        <v>Internal</v>
      </c>
      <c r="G24" s="257"/>
      <c r="H24" s="258"/>
      <c r="I24" s="31"/>
    </row>
    <row r="25" spans="3:9" ht="12" customHeight="1" x14ac:dyDescent="0.2">
      <c r="C25" s="13"/>
      <c r="D25" s="264"/>
      <c r="E25" s="256" t="str">
        <f t="shared" si="2"/>
        <v>Financial Services</v>
      </c>
      <c r="F25" s="256" t="str">
        <f t="shared" si="3"/>
        <v>Internal</v>
      </c>
      <c r="G25" s="257"/>
      <c r="H25" s="258"/>
      <c r="I25" s="31"/>
    </row>
    <row r="26" spans="3:9" ht="12" customHeight="1" x14ac:dyDescent="0.2">
      <c r="C26" s="13"/>
      <c r="D26" s="264"/>
      <c r="E26" s="256" t="str">
        <f t="shared" si="2"/>
        <v>Financial Services</v>
      </c>
      <c r="F26" s="256" t="str">
        <f t="shared" si="3"/>
        <v>Internal</v>
      </c>
      <c r="G26" s="257"/>
      <c r="H26" s="258"/>
      <c r="I26" s="31"/>
    </row>
    <row r="27" spans="3:9" ht="12" customHeight="1" x14ac:dyDescent="0.2">
      <c r="C27" s="13"/>
      <c r="D27" s="264"/>
      <c r="E27" s="256" t="str">
        <f t="shared" si="2"/>
        <v>Financial Services</v>
      </c>
      <c r="F27" s="256" t="str">
        <f t="shared" si="3"/>
        <v>Internal</v>
      </c>
      <c r="G27" s="257"/>
      <c r="H27" s="258"/>
      <c r="I27" s="31"/>
    </row>
    <row r="28" spans="3:9" ht="12" customHeight="1" x14ac:dyDescent="0.2">
      <c r="C28" s="13"/>
      <c r="D28" s="264"/>
      <c r="E28" s="256" t="str">
        <f t="shared" si="2"/>
        <v>Financial Services</v>
      </c>
      <c r="F28" s="256" t="str">
        <f t="shared" si="3"/>
        <v>Internal</v>
      </c>
      <c r="G28" s="257"/>
      <c r="H28" s="258"/>
      <c r="I28" s="31"/>
    </row>
    <row r="29" spans="3:9" ht="12" customHeight="1" x14ac:dyDescent="0.2">
      <c r="C29" s="13"/>
      <c r="D29" s="264"/>
      <c r="E29" s="256" t="str">
        <f t="shared" si="2"/>
        <v>Financial Services</v>
      </c>
      <c r="F29" s="256" t="str">
        <f t="shared" si="3"/>
        <v>Internal</v>
      </c>
      <c r="G29" s="257"/>
      <c r="H29" s="258"/>
      <c r="I29" s="31"/>
    </row>
    <row r="30" spans="3:9" ht="12" customHeight="1" x14ac:dyDescent="0.2">
      <c r="C30" s="13"/>
      <c r="D30" s="264">
        <v>3</v>
      </c>
      <c r="E30" s="252" t="str">
        <f>IF(OR(VLOOKUP(D30,'Services - WHC'!$D$10:$F$109,2,FALSE)="",VLOOKUP(D30,'Services - WHC'!$D$10:$F$109,2,FALSE)="[Enter service]"),"",VLOOKUP(D30,'Services - WHC'!$D$10:$F$109,2,FALSE))</f>
        <v>Occupational Health &amp; Safety</v>
      </c>
      <c r="F30" s="253" t="str">
        <f>IF(OR(VLOOKUP(D30,'Services - WHC'!$D$10:$F$109,3,FALSE)="",VLOOKUP(D30,'Services - WHC'!$D$10:$F$109,3,FALSE)="[Select]"),"",VLOOKUP(D30,'Services - WHC'!$D$10:$F$109,3,FALSE))</f>
        <v>Internal</v>
      </c>
      <c r="G30" s="254"/>
      <c r="H30" s="255"/>
      <c r="I30" s="31"/>
    </row>
    <row r="31" spans="3:9" ht="12" customHeight="1" x14ac:dyDescent="0.2">
      <c r="C31" s="13"/>
      <c r="D31" s="264"/>
      <c r="E31" s="256" t="str">
        <f t="shared" ref="E31:E39" si="4">E30</f>
        <v>Occupational Health &amp; Safety</v>
      </c>
      <c r="F31" s="256" t="str">
        <f t="shared" ref="F31:F39" si="5">F30</f>
        <v>Internal</v>
      </c>
      <c r="G31" s="257"/>
      <c r="H31" s="258"/>
      <c r="I31" s="31"/>
    </row>
    <row r="32" spans="3:9" ht="12" customHeight="1" x14ac:dyDescent="0.2">
      <c r="C32" s="13"/>
      <c r="D32" s="264"/>
      <c r="E32" s="256" t="str">
        <f t="shared" si="4"/>
        <v>Occupational Health &amp; Safety</v>
      </c>
      <c r="F32" s="256" t="str">
        <f t="shared" si="5"/>
        <v>Internal</v>
      </c>
      <c r="G32" s="257"/>
      <c r="H32" s="258"/>
      <c r="I32" s="31"/>
    </row>
    <row r="33" spans="3:9" ht="12" customHeight="1" x14ac:dyDescent="0.2">
      <c r="C33" s="13"/>
      <c r="D33" s="264"/>
      <c r="E33" s="256" t="str">
        <f t="shared" si="4"/>
        <v>Occupational Health &amp; Safety</v>
      </c>
      <c r="F33" s="256" t="str">
        <f t="shared" si="5"/>
        <v>Internal</v>
      </c>
      <c r="G33" s="257"/>
      <c r="H33" s="258"/>
      <c r="I33" s="31"/>
    </row>
    <row r="34" spans="3:9" ht="12" customHeight="1" x14ac:dyDescent="0.2">
      <c r="C34" s="13"/>
      <c r="D34" s="264"/>
      <c r="E34" s="256" t="str">
        <f t="shared" si="4"/>
        <v>Occupational Health &amp; Safety</v>
      </c>
      <c r="F34" s="256" t="str">
        <f t="shared" si="5"/>
        <v>Internal</v>
      </c>
      <c r="G34" s="257"/>
      <c r="H34" s="258"/>
      <c r="I34" s="31"/>
    </row>
    <row r="35" spans="3:9" ht="12" customHeight="1" x14ac:dyDescent="0.2">
      <c r="C35" s="13"/>
      <c r="D35" s="264"/>
      <c r="E35" s="256" t="str">
        <f t="shared" si="4"/>
        <v>Occupational Health &amp; Safety</v>
      </c>
      <c r="F35" s="256" t="str">
        <f t="shared" si="5"/>
        <v>Internal</v>
      </c>
      <c r="G35" s="257"/>
      <c r="H35" s="258"/>
      <c r="I35" s="31"/>
    </row>
    <row r="36" spans="3:9" ht="12" customHeight="1" x14ac:dyDescent="0.2">
      <c r="C36" s="13"/>
      <c r="D36" s="264"/>
      <c r="E36" s="256" t="str">
        <f t="shared" si="4"/>
        <v>Occupational Health &amp; Safety</v>
      </c>
      <c r="F36" s="256" t="str">
        <f t="shared" si="5"/>
        <v>Internal</v>
      </c>
      <c r="G36" s="257"/>
      <c r="H36" s="258"/>
      <c r="I36" s="31"/>
    </row>
    <row r="37" spans="3:9" ht="12" customHeight="1" x14ac:dyDescent="0.2">
      <c r="C37" s="13"/>
      <c r="D37" s="264"/>
      <c r="E37" s="256" t="str">
        <f t="shared" si="4"/>
        <v>Occupational Health &amp; Safety</v>
      </c>
      <c r="F37" s="256" t="str">
        <f t="shared" si="5"/>
        <v>Internal</v>
      </c>
      <c r="G37" s="257"/>
      <c r="H37" s="258"/>
      <c r="I37" s="31"/>
    </row>
    <row r="38" spans="3:9" ht="12" customHeight="1" x14ac:dyDescent="0.2">
      <c r="C38" s="13"/>
      <c r="D38" s="264"/>
      <c r="E38" s="256" t="str">
        <f t="shared" si="4"/>
        <v>Occupational Health &amp; Safety</v>
      </c>
      <c r="F38" s="256" t="str">
        <f t="shared" si="5"/>
        <v>Internal</v>
      </c>
      <c r="G38" s="257"/>
      <c r="H38" s="258"/>
      <c r="I38" s="31"/>
    </row>
    <row r="39" spans="3:9" ht="12" customHeight="1" x14ac:dyDescent="0.2">
      <c r="C39" s="13"/>
      <c r="D39" s="264"/>
      <c r="E39" s="256" t="str">
        <f t="shared" si="4"/>
        <v>Occupational Health &amp; Safety</v>
      </c>
      <c r="F39" s="256" t="str">
        <f t="shared" si="5"/>
        <v>Internal</v>
      </c>
      <c r="G39" s="257"/>
      <c r="H39" s="258"/>
      <c r="I39" s="31"/>
    </row>
    <row r="40" spans="3:9" ht="12" customHeight="1" x14ac:dyDescent="0.2">
      <c r="C40" s="13"/>
      <c r="D40" s="264">
        <v>4</v>
      </c>
      <c r="E40" s="252" t="str">
        <f>IF(OR(VLOOKUP(D40,'Services - WHC'!$D$10:$F$109,2,FALSE)="",VLOOKUP(D40,'Services - WHC'!$D$10:$F$109,2,FALSE)="[Enter service]"),"",VLOOKUP(D40,'Services - WHC'!$D$10:$F$109,2,FALSE))</f>
        <v>People &amp; Culture</v>
      </c>
      <c r="F40" s="253" t="str">
        <f>IF(OR(VLOOKUP(D40,'Services - WHC'!$D$10:$F$109,3,FALSE)="",VLOOKUP(D40,'Services - WHC'!$D$10:$F$109,3,FALSE)="[Select]"),"",VLOOKUP(D40,'Services - WHC'!$D$10:$F$109,3,FALSE))</f>
        <v>Internal</v>
      </c>
      <c r="G40" s="254"/>
      <c r="H40" s="255"/>
      <c r="I40" s="31"/>
    </row>
    <row r="41" spans="3:9" ht="12" customHeight="1" x14ac:dyDescent="0.2">
      <c r="C41" s="13"/>
      <c r="D41" s="264"/>
      <c r="E41" s="256" t="str">
        <f t="shared" ref="E41:E49" si="6">E40</f>
        <v>People &amp; Culture</v>
      </c>
      <c r="F41" s="256" t="str">
        <f t="shared" ref="F41:F49" si="7">F40</f>
        <v>Internal</v>
      </c>
      <c r="G41" s="257"/>
      <c r="H41" s="258"/>
      <c r="I41" s="31"/>
    </row>
    <row r="42" spans="3:9" ht="12" customHeight="1" x14ac:dyDescent="0.2">
      <c r="C42" s="13"/>
      <c r="D42" s="264"/>
      <c r="E42" s="256" t="str">
        <f t="shared" si="6"/>
        <v>People &amp; Culture</v>
      </c>
      <c r="F42" s="256" t="str">
        <f t="shared" si="7"/>
        <v>Internal</v>
      </c>
      <c r="G42" s="257"/>
      <c r="H42" s="258"/>
      <c r="I42" s="31"/>
    </row>
    <row r="43" spans="3:9" ht="12" customHeight="1" x14ac:dyDescent="0.2">
      <c r="C43" s="13"/>
      <c r="D43" s="264"/>
      <c r="E43" s="256" t="str">
        <f t="shared" si="6"/>
        <v>People &amp; Culture</v>
      </c>
      <c r="F43" s="256" t="str">
        <f t="shared" si="7"/>
        <v>Internal</v>
      </c>
      <c r="G43" s="257"/>
      <c r="H43" s="258"/>
      <c r="I43" s="31"/>
    </row>
    <row r="44" spans="3:9" ht="12" customHeight="1" x14ac:dyDescent="0.2">
      <c r="C44" s="13"/>
      <c r="D44" s="264"/>
      <c r="E44" s="256" t="str">
        <f t="shared" si="6"/>
        <v>People &amp; Culture</v>
      </c>
      <c r="F44" s="256" t="str">
        <f t="shared" si="7"/>
        <v>Internal</v>
      </c>
      <c r="G44" s="257"/>
      <c r="H44" s="258"/>
      <c r="I44" s="31"/>
    </row>
    <row r="45" spans="3:9" ht="12" customHeight="1" x14ac:dyDescent="0.2">
      <c r="C45" s="13"/>
      <c r="D45" s="264"/>
      <c r="E45" s="256" t="str">
        <f t="shared" si="6"/>
        <v>People &amp; Culture</v>
      </c>
      <c r="F45" s="256" t="str">
        <f t="shared" si="7"/>
        <v>Internal</v>
      </c>
      <c r="G45" s="257"/>
      <c r="H45" s="258"/>
      <c r="I45" s="31"/>
    </row>
    <row r="46" spans="3:9" ht="12" customHeight="1" x14ac:dyDescent="0.2">
      <c r="C46" s="13"/>
      <c r="D46" s="264"/>
      <c r="E46" s="256" t="str">
        <f t="shared" si="6"/>
        <v>People &amp; Culture</v>
      </c>
      <c r="F46" s="256" t="str">
        <f t="shared" si="7"/>
        <v>Internal</v>
      </c>
      <c r="G46" s="257"/>
      <c r="H46" s="258"/>
      <c r="I46" s="31"/>
    </row>
    <row r="47" spans="3:9" ht="12" customHeight="1" x14ac:dyDescent="0.2">
      <c r="C47" s="13"/>
      <c r="D47" s="264"/>
      <c r="E47" s="256" t="str">
        <f t="shared" si="6"/>
        <v>People &amp; Culture</v>
      </c>
      <c r="F47" s="256" t="str">
        <f t="shared" si="7"/>
        <v>Internal</v>
      </c>
      <c r="G47" s="257"/>
      <c r="H47" s="258"/>
      <c r="I47" s="31"/>
    </row>
    <row r="48" spans="3:9" ht="12" customHeight="1" x14ac:dyDescent="0.2">
      <c r="C48" s="13"/>
      <c r="D48" s="264"/>
      <c r="E48" s="256" t="str">
        <f t="shared" si="6"/>
        <v>People &amp; Culture</v>
      </c>
      <c r="F48" s="256" t="str">
        <f t="shared" si="7"/>
        <v>Internal</v>
      </c>
      <c r="G48" s="257"/>
      <c r="H48" s="258"/>
      <c r="I48" s="31"/>
    </row>
    <row r="49" spans="3:9" ht="12" customHeight="1" x14ac:dyDescent="0.2">
      <c r="C49" s="13"/>
      <c r="D49" s="264"/>
      <c r="E49" s="256" t="str">
        <f t="shared" si="6"/>
        <v>People &amp; Culture</v>
      </c>
      <c r="F49" s="256" t="str">
        <f t="shared" si="7"/>
        <v>Internal</v>
      </c>
      <c r="G49" s="257"/>
      <c r="H49" s="258"/>
      <c r="I49" s="31"/>
    </row>
    <row r="50" spans="3:9" ht="12" customHeight="1" x14ac:dyDescent="0.2">
      <c r="C50" s="13"/>
      <c r="D50" s="264">
        <v>5</v>
      </c>
      <c r="E50" s="252" t="str">
        <f>IF(OR(VLOOKUP(D50,'Services - WHC'!$D$10:$F$109,2,FALSE)="",VLOOKUP(D50,'Services - WHC'!$D$10:$F$109,2,FALSE)="[Enter service]"),"",VLOOKUP(D50,'Services - WHC'!$D$10:$F$109,2,FALSE))</f>
        <v>Risk Management</v>
      </c>
      <c r="F50" s="253" t="str">
        <f>IF(OR(VLOOKUP(D50,'Services - WHC'!$D$10:$F$109,3,FALSE)="",VLOOKUP(D50,'Services - WHC'!$D$10:$F$109,3,FALSE)="[Select]"),"",VLOOKUP(D50,'Services - WHC'!$D$10:$F$109,3,FALSE))</f>
        <v>Internal</v>
      </c>
      <c r="G50" s="254"/>
      <c r="H50" s="255"/>
      <c r="I50" s="31"/>
    </row>
    <row r="51" spans="3:9" ht="12" customHeight="1" x14ac:dyDescent="0.2">
      <c r="C51" s="13"/>
      <c r="D51" s="264"/>
      <c r="E51" s="256" t="str">
        <f t="shared" ref="E51:E59" si="8">E50</f>
        <v>Risk Management</v>
      </c>
      <c r="F51" s="256" t="str">
        <f t="shared" ref="F51:F59" si="9">F50</f>
        <v>Internal</v>
      </c>
      <c r="G51" s="257"/>
      <c r="H51" s="258"/>
      <c r="I51" s="31"/>
    </row>
    <row r="52" spans="3:9" ht="12" customHeight="1" x14ac:dyDescent="0.2">
      <c r="C52" s="13"/>
      <c r="D52" s="264"/>
      <c r="E52" s="256" t="str">
        <f t="shared" si="8"/>
        <v>Risk Management</v>
      </c>
      <c r="F52" s="256" t="str">
        <f t="shared" si="9"/>
        <v>Internal</v>
      </c>
      <c r="G52" s="257"/>
      <c r="H52" s="258"/>
      <c r="I52" s="31"/>
    </row>
    <row r="53" spans="3:9" ht="12" customHeight="1" x14ac:dyDescent="0.2">
      <c r="C53" s="13"/>
      <c r="D53" s="264"/>
      <c r="E53" s="256" t="str">
        <f t="shared" si="8"/>
        <v>Risk Management</v>
      </c>
      <c r="F53" s="256" t="str">
        <f t="shared" si="9"/>
        <v>Internal</v>
      </c>
      <c r="G53" s="257"/>
      <c r="H53" s="258"/>
      <c r="I53" s="31"/>
    </row>
    <row r="54" spans="3:9" ht="12" customHeight="1" x14ac:dyDescent="0.2">
      <c r="C54" s="13"/>
      <c r="D54" s="264"/>
      <c r="E54" s="256" t="str">
        <f t="shared" si="8"/>
        <v>Risk Management</v>
      </c>
      <c r="F54" s="256" t="str">
        <f t="shared" si="9"/>
        <v>Internal</v>
      </c>
      <c r="G54" s="257"/>
      <c r="H54" s="258"/>
      <c r="I54" s="31"/>
    </row>
    <row r="55" spans="3:9" ht="12" customHeight="1" x14ac:dyDescent="0.2">
      <c r="C55" s="13"/>
      <c r="D55" s="264"/>
      <c r="E55" s="256" t="str">
        <f t="shared" si="8"/>
        <v>Risk Management</v>
      </c>
      <c r="F55" s="256" t="str">
        <f t="shared" si="9"/>
        <v>Internal</v>
      </c>
      <c r="G55" s="257"/>
      <c r="H55" s="258"/>
      <c r="I55" s="31"/>
    </row>
    <row r="56" spans="3:9" ht="12" customHeight="1" x14ac:dyDescent="0.2">
      <c r="C56" s="13"/>
      <c r="D56" s="264"/>
      <c r="E56" s="256" t="str">
        <f t="shared" si="8"/>
        <v>Risk Management</v>
      </c>
      <c r="F56" s="256" t="str">
        <f t="shared" si="9"/>
        <v>Internal</v>
      </c>
      <c r="G56" s="257"/>
      <c r="H56" s="258"/>
      <c r="I56" s="31"/>
    </row>
    <row r="57" spans="3:9" ht="12" customHeight="1" x14ac:dyDescent="0.2">
      <c r="C57" s="13"/>
      <c r="D57" s="264"/>
      <c r="E57" s="256" t="str">
        <f t="shared" si="8"/>
        <v>Risk Management</v>
      </c>
      <c r="F57" s="256" t="str">
        <f t="shared" si="9"/>
        <v>Internal</v>
      </c>
      <c r="G57" s="257"/>
      <c r="H57" s="258"/>
      <c r="I57" s="31"/>
    </row>
    <row r="58" spans="3:9" ht="12" customHeight="1" x14ac:dyDescent="0.2">
      <c r="C58" s="13"/>
      <c r="D58" s="264"/>
      <c r="E58" s="256" t="str">
        <f t="shared" si="8"/>
        <v>Risk Management</v>
      </c>
      <c r="F58" s="256" t="str">
        <f t="shared" si="9"/>
        <v>Internal</v>
      </c>
      <c r="G58" s="257"/>
      <c r="H58" s="258"/>
      <c r="I58" s="31"/>
    </row>
    <row r="59" spans="3:9" ht="12" customHeight="1" x14ac:dyDescent="0.2">
      <c r="C59" s="13"/>
      <c r="D59" s="264"/>
      <c r="E59" s="256" t="str">
        <f t="shared" si="8"/>
        <v>Risk Management</v>
      </c>
      <c r="F59" s="256" t="str">
        <f t="shared" si="9"/>
        <v>Internal</v>
      </c>
      <c r="G59" s="257"/>
      <c r="H59" s="258"/>
      <c r="I59" s="31"/>
    </row>
    <row r="60" spans="3:9" ht="12" customHeight="1" x14ac:dyDescent="0.2">
      <c r="C60" s="13"/>
      <c r="D60" s="264">
        <v>6</v>
      </c>
      <c r="E60" s="252" t="str">
        <f>IF(OR(VLOOKUP(D60,'Services - WHC'!$D$10:$F$109,2,FALSE)="",VLOOKUP(D60,'Services - WHC'!$D$10:$F$109,2,FALSE)="[Enter service]"),"",VLOOKUP(D60,'Services - WHC'!$D$10:$F$109,2,FALSE))</f>
        <v>Finance</v>
      </c>
      <c r="F60" s="253" t="str">
        <f>IF(OR(VLOOKUP(D60,'Services - WHC'!$D$10:$F$109,3,FALSE)="",VLOOKUP(D60,'Services - WHC'!$D$10:$F$109,3,FALSE)="[Select]"),"",VLOOKUP(D60,'Services - WHC'!$D$10:$F$109,3,FALSE))</f>
        <v>Internal</v>
      </c>
      <c r="G60" s="254"/>
      <c r="H60" s="255"/>
      <c r="I60" s="31"/>
    </row>
    <row r="61" spans="3:9" ht="12" customHeight="1" x14ac:dyDescent="0.2">
      <c r="C61" s="13"/>
      <c r="D61" s="264"/>
      <c r="E61" s="256" t="str">
        <f t="shared" ref="E61:E69" si="10">E60</f>
        <v>Finance</v>
      </c>
      <c r="F61" s="256" t="str">
        <f t="shared" ref="F61:F69" si="11">F60</f>
        <v>Internal</v>
      </c>
      <c r="G61" s="257"/>
      <c r="H61" s="258"/>
      <c r="I61" s="31"/>
    </row>
    <row r="62" spans="3:9" ht="12" customHeight="1" x14ac:dyDescent="0.2">
      <c r="C62" s="13"/>
      <c r="D62" s="264"/>
      <c r="E62" s="256" t="str">
        <f t="shared" si="10"/>
        <v>Finance</v>
      </c>
      <c r="F62" s="256" t="str">
        <f t="shared" si="11"/>
        <v>Internal</v>
      </c>
      <c r="G62" s="257"/>
      <c r="H62" s="258"/>
      <c r="I62" s="31"/>
    </row>
    <row r="63" spans="3:9" ht="12" customHeight="1" x14ac:dyDescent="0.2">
      <c r="C63" s="13"/>
      <c r="D63" s="264"/>
      <c r="E63" s="256" t="str">
        <f t="shared" si="10"/>
        <v>Finance</v>
      </c>
      <c r="F63" s="256" t="str">
        <f t="shared" si="11"/>
        <v>Internal</v>
      </c>
      <c r="G63" s="257"/>
      <c r="H63" s="258"/>
      <c r="I63" s="31"/>
    </row>
    <row r="64" spans="3:9" ht="12" customHeight="1" x14ac:dyDescent="0.2">
      <c r="C64" s="13"/>
      <c r="D64" s="264"/>
      <c r="E64" s="256" t="str">
        <f t="shared" si="10"/>
        <v>Finance</v>
      </c>
      <c r="F64" s="256" t="str">
        <f t="shared" si="11"/>
        <v>Internal</v>
      </c>
      <c r="G64" s="257"/>
      <c r="H64" s="258"/>
      <c r="I64" s="31"/>
    </row>
    <row r="65" spans="3:9" ht="12" customHeight="1" x14ac:dyDescent="0.2">
      <c r="C65" s="13"/>
      <c r="D65" s="264"/>
      <c r="E65" s="256" t="str">
        <f t="shared" si="10"/>
        <v>Finance</v>
      </c>
      <c r="F65" s="256" t="str">
        <f t="shared" si="11"/>
        <v>Internal</v>
      </c>
      <c r="G65" s="257"/>
      <c r="H65" s="258"/>
      <c r="I65" s="31"/>
    </row>
    <row r="66" spans="3:9" ht="12" customHeight="1" x14ac:dyDescent="0.2">
      <c r="C66" s="13"/>
      <c r="D66" s="264"/>
      <c r="E66" s="256" t="str">
        <f t="shared" si="10"/>
        <v>Finance</v>
      </c>
      <c r="F66" s="256" t="str">
        <f t="shared" si="11"/>
        <v>Internal</v>
      </c>
      <c r="G66" s="257"/>
      <c r="H66" s="258"/>
      <c r="I66" s="31"/>
    </row>
    <row r="67" spans="3:9" ht="12" customHeight="1" x14ac:dyDescent="0.2">
      <c r="C67" s="13"/>
      <c r="D67" s="264"/>
      <c r="E67" s="256" t="str">
        <f t="shared" si="10"/>
        <v>Finance</v>
      </c>
      <c r="F67" s="256" t="str">
        <f t="shared" si="11"/>
        <v>Internal</v>
      </c>
      <c r="G67" s="257"/>
      <c r="H67" s="258"/>
      <c r="I67" s="31"/>
    </row>
    <row r="68" spans="3:9" ht="12" customHeight="1" x14ac:dyDescent="0.2">
      <c r="C68" s="13"/>
      <c r="D68" s="264"/>
      <c r="E68" s="256" t="str">
        <f t="shared" si="10"/>
        <v>Finance</v>
      </c>
      <c r="F68" s="256" t="str">
        <f t="shared" si="11"/>
        <v>Internal</v>
      </c>
      <c r="G68" s="257"/>
      <c r="H68" s="258"/>
      <c r="I68" s="31"/>
    </row>
    <row r="69" spans="3:9" ht="12" customHeight="1" x14ac:dyDescent="0.2">
      <c r="C69" s="13"/>
      <c r="D69" s="264"/>
      <c r="E69" s="256" t="str">
        <f t="shared" si="10"/>
        <v>Finance</v>
      </c>
      <c r="F69" s="256" t="str">
        <f t="shared" si="11"/>
        <v>Internal</v>
      </c>
      <c r="G69" s="257"/>
      <c r="H69" s="258"/>
      <c r="I69" s="31"/>
    </row>
    <row r="70" spans="3:9" ht="12" customHeight="1" x14ac:dyDescent="0.2">
      <c r="C70" s="13"/>
      <c r="D70" s="264">
        <v>7</v>
      </c>
      <c r="E70" s="252" t="str">
        <f>IF(OR(VLOOKUP(D70,'Services - WHC'!$D$10:$F$109,2,FALSE)="",VLOOKUP(D70,'Services - WHC'!$D$10:$F$109,2,FALSE)="[Enter service]"),"",VLOOKUP(D70,'Services - WHC'!$D$10:$F$109,2,FALSE))</f>
        <v>Financial Operations</v>
      </c>
      <c r="F70" s="253" t="str">
        <f>IF(OR(VLOOKUP(D70,'Services - WHC'!$D$10:$F$109,3,FALSE)="",VLOOKUP(D70,'Services - WHC'!$D$10:$F$109,3,FALSE)="[Select]"),"",VLOOKUP(D70,'Services - WHC'!$D$10:$F$109,3,FALSE))</f>
        <v>Mixed</v>
      </c>
      <c r="G70" s="254"/>
      <c r="H70" s="255"/>
      <c r="I70" s="31"/>
    </row>
    <row r="71" spans="3:9" ht="12" customHeight="1" x14ac:dyDescent="0.2">
      <c r="C71" s="13"/>
      <c r="D71" s="264"/>
      <c r="E71" s="256" t="str">
        <f t="shared" ref="E71:E79" si="12">E70</f>
        <v>Financial Operations</v>
      </c>
      <c r="F71" s="256" t="str">
        <f t="shared" ref="F71:F79" si="13">F70</f>
        <v>Mixed</v>
      </c>
      <c r="G71" s="257"/>
      <c r="H71" s="258"/>
      <c r="I71" s="31"/>
    </row>
    <row r="72" spans="3:9" ht="12" customHeight="1" x14ac:dyDescent="0.2">
      <c r="C72" s="13"/>
      <c r="D72" s="264"/>
      <c r="E72" s="256" t="str">
        <f t="shared" si="12"/>
        <v>Financial Operations</v>
      </c>
      <c r="F72" s="256" t="str">
        <f t="shared" si="13"/>
        <v>Mixed</v>
      </c>
      <c r="G72" s="257"/>
      <c r="H72" s="258"/>
      <c r="I72" s="31"/>
    </row>
    <row r="73" spans="3:9" ht="12" customHeight="1" x14ac:dyDescent="0.2">
      <c r="C73" s="13"/>
      <c r="D73" s="264"/>
      <c r="E73" s="256" t="str">
        <f t="shared" si="12"/>
        <v>Financial Operations</v>
      </c>
      <c r="F73" s="256" t="str">
        <f t="shared" si="13"/>
        <v>Mixed</v>
      </c>
      <c r="G73" s="257"/>
      <c r="H73" s="258"/>
      <c r="I73" s="31"/>
    </row>
    <row r="74" spans="3:9" ht="12" customHeight="1" x14ac:dyDescent="0.2">
      <c r="C74" s="13"/>
      <c r="D74" s="264"/>
      <c r="E74" s="256" t="str">
        <f t="shared" si="12"/>
        <v>Financial Operations</v>
      </c>
      <c r="F74" s="256" t="str">
        <f t="shared" si="13"/>
        <v>Mixed</v>
      </c>
      <c r="G74" s="257"/>
      <c r="H74" s="258"/>
      <c r="I74" s="31"/>
    </row>
    <row r="75" spans="3:9" ht="12" customHeight="1" x14ac:dyDescent="0.2">
      <c r="C75" s="13"/>
      <c r="D75" s="264"/>
      <c r="E75" s="256" t="str">
        <f t="shared" si="12"/>
        <v>Financial Operations</v>
      </c>
      <c r="F75" s="256" t="str">
        <f t="shared" si="13"/>
        <v>Mixed</v>
      </c>
      <c r="G75" s="257"/>
      <c r="H75" s="258"/>
      <c r="I75" s="31"/>
    </row>
    <row r="76" spans="3:9" ht="12" customHeight="1" x14ac:dyDescent="0.2">
      <c r="C76" s="13"/>
      <c r="D76" s="264"/>
      <c r="E76" s="256" t="str">
        <f t="shared" si="12"/>
        <v>Financial Operations</v>
      </c>
      <c r="F76" s="256" t="str">
        <f t="shared" si="13"/>
        <v>Mixed</v>
      </c>
      <c r="G76" s="257"/>
      <c r="H76" s="258"/>
      <c r="I76" s="31"/>
    </row>
    <row r="77" spans="3:9" ht="12" customHeight="1" x14ac:dyDescent="0.2">
      <c r="C77" s="13"/>
      <c r="D77" s="264"/>
      <c r="E77" s="256" t="str">
        <f t="shared" si="12"/>
        <v>Financial Operations</v>
      </c>
      <c r="F77" s="256" t="str">
        <f t="shared" si="13"/>
        <v>Mixed</v>
      </c>
      <c r="G77" s="257"/>
      <c r="H77" s="258"/>
      <c r="I77" s="31"/>
    </row>
    <row r="78" spans="3:9" ht="12" customHeight="1" x14ac:dyDescent="0.2">
      <c r="C78" s="13"/>
      <c r="D78" s="264"/>
      <c r="E78" s="256" t="str">
        <f t="shared" si="12"/>
        <v>Financial Operations</v>
      </c>
      <c r="F78" s="256" t="str">
        <f t="shared" si="13"/>
        <v>Mixed</v>
      </c>
      <c r="G78" s="257"/>
      <c r="H78" s="258"/>
      <c r="I78" s="31"/>
    </row>
    <row r="79" spans="3:9" ht="12" customHeight="1" x14ac:dyDescent="0.2">
      <c r="C79" s="13"/>
      <c r="D79" s="264"/>
      <c r="E79" s="256" t="str">
        <f t="shared" si="12"/>
        <v>Financial Operations</v>
      </c>
      <c r="F79" s="256" t="str">
        <f t="shared" si="13"/>
        <v>Mixed</v>
      </c>
      <c r="G79" s="257"/>
      <c r="H79" s="258"/>
      <c r="I79" s="31"/>
    </row>
    <row r="80" spans="3:9" ht="12" customHeight="1" x14ac:dyDescent="0.2">
      <c r="C80" s="13"/>
      <c r="D80" s="264">
        <v>8</v>
      </c>
      <c r="E80" s="252" t="str">
        <f>IF(OR(VLOOKUP(D80,'Services - WHC'!$D$10:$F$109,2,FALSE)="",VLOOKUP(D80,'Services - WHC'!$D$10:$F$109,2,FALSE)="[Enter service]"),"",VLOOKUP(D80,'Services - WHC'!$D$10:$F$109,2,FALSE))</f>
        <v>Fleet Management</v>
      </c>
      <c r="F80" s="253" t="str">
        <f>IF(OR(VLOOKUP(D80,'Services - WHC'!$D$10:$F$109,3,FALSE)="",VLOOKUP(D80,'Services - WHC'!$D$10:$F$109,3,FALSE)="[Select]"),"",VLOOKUP(D80,'Services - WHC'!$D$10:$F$109,3,FALSE))</f>
        <v>Internal</v>
      </c>
      <c r="G80" s="254"/>
      <c r="H80" s="255"/>
      <c r="I80" s="31"/>
    </row>
    <row r="81" spans="3:9" ht="12" customHeight="1" x14ac:dyDescent="0.2">
      <c r="C81" s="13"/>
      <c r="D81" s="264"/>
      <c r="E81" s="256" t="str">
        <f t="shared" ref="E81:E89" si="14">E80</f>
        <v>Fleet Management</v>
      </c>
      <c r="F81" s="256" t="str">
        <f t="shared" ref="F81:F89" si="15">F80</f>
        <v>Internal</v>
      </c>
      <c r="G81" s="257"/>
      <c r="H81" s="258"/>
      <c r="I81" s="31"/>
    </row>
    <row r="82" spans="3:9" ht="12" customHeight="1" x14ac:dyDescent="0.2">
      <c r="C82" s="13"/>
      <c r="D82" s="264"/>
      <c r="E82" s="256" t="str">
        <f t="shared" si="14"/>
        <v>Fleet Management</v>
      </c>
      <c r="F82" s="256" t="str">
        <f t="shared" si="15"/>
        <v>Internal</v>
      </c>
      <c r="G82" s="257"/>
      <c r="H82" s="258"/>
      <c r="I82" s="31"/>
    </row>
    <row r="83" spans="3:9" ht="12" customHeight="1" x14ac:dyDescent="0.2">
      <c r="C83" s="13"/>
      <c r="D83" s="264"/>
      <c r="E83" s="256" t="str">
        <f t="shared" si="14"/>
        <v>Fleet Management</v>
      </c>
      <c r="F83" s="256" t="str">
        <f t="shared" si="15"/>
        <v>Internal</v>
      </c>
      <c r="G83" s="257"/>
      <c r="H83" s="258"/>
      <c r="I83" s="31"/>
    </row>
    <row r="84" spans="3:9" ht="12" customHeight="1" x14ac:dyDescent="0.2">
      <c r="C84" s="13"/>
      <c r="D84" s="264"/>
      <c r="E84" s="256" t="str">
        <f t="shared" si="14"/>
        <v>Fleet Management</v>
      </c>
      <c r="F84" s="256" t="str">
        <f t="shared" si="15"/>
        <v>Internal</v>
      </c>
      <c r="G84" s="257"/>
      <c r="H84" s="258"/>
      <c r="I84" s="31"/>
    </row>
    <row r="85" spans="3:9" ht="12" customHeight="1" x14ac:dyDescent="0.2">
      <c r="C85" s="13"/>
      <c r="D85" s="264"/>
      <c r="E85" s="256" t="str">
        <f t="shared" si="14"/>
        <v>Fleet Management</v>
      </c>
      <c r="F85" s="256" t="str">
        <f t="shared" si="15"/>
        <v>Internal</v>
      </c>
      <c r="G85" s="257"/>
      <c r="H85" s="258"/>
      <c r="I85" s="31"/>
    </row>
    <row r="86" spans="3:9" ht="12" customHeight="1" x14ac:dyDescent="0.2">
      <c r="C86" s="13"/>
      <c r="D86" s="264"/>
      <c r="E86" s="256" t="str">
        <f t="shared" si="14"/>
        <v>Fleet Management</v>
      </c>
      <c r="F86" s="256" t="str">
        <f t="shared" si="15"/>
        <v>Internal</v>
      </c>
      <c r="G86" s="257"/>
      <c r="H86" s="258"/>
      <c r="I86" s="31"/>
    </row>
    <row r="87" spans="3:9" ht="12" customHeight="1" x14ac:dyDescent="0.2">
      <c r="C87" s="13"/>
      <c r="D87" s="264"/>
      <c r="E87" s="256" t="str">
        <f t="shared" si="14"/>
        <v>Fleet Management</v>
      </c>
      <c r="F87" s="256" t="str">
        <f t="shared" si="15"/>
        <v>Internal</v>
      </c>
      <c r="G87" s="257"/>
      <c r="H87" s="258"/>
      <c r="I87" s="31"/>
    </row>
    <row r="88" spans="3:9" ht="12" customHeight="1" x14ac:dyDescent="0.2">
      <c r="C88" s="13"/>
      <c r="D88" s="264"/>
      <c r="E88" s="256" t="str">
        <f t="shared" si="14"/>
        <v>Fleet Management</v>
      </c>
      <c r="F88" s="256" t="str">
        <f t="shared" si="15"/>
        <v>Internal</v>
      </c>
      <c r="G88" s="257"/>
      <c r="H88" s="258"/>
      <c r="I88" s="31"/>
    </row>
    <row r="89" spans="3:9" ht="12" customHeight="1" x14ac:dyDescent="0.2">
      <c r="C89" s="13"/>
      <c r="D89" s="264"/>
      <c r="E89" s="256" t="str">
        <f t="shared" si="14"/>
        <v>Fleet Management</v>
      </c>
      <c r="F89" s="256" t="str">
        <f t="shared" si="15"/>
        <v>Internal</v>
      </c>
      <c r="G89" s="257"/>
      <c r="H89" s="258"/>
      <c r="I89" s="31"/>
    </row>
    <row r="90" spans="3:9" ht="12" customHeight="1" x14ac:dyDescent="0.2">
      <c r="C90" s="13"/>
      <c r="D90" s="264">
        <v>9</v>
      </c>
      <c r="E90" s="252" t="str">
        <f>IF(OR(VLOOKUP(D90,'Services - WHC'!$D$10:$F$109,2,FALSE)="",VLOOKUP(D90,'Services - WHC'!$D$10:$F$109,2,FALSE)="[Enter service]"),"",VLOOKUP(D90,'Services - WHC'!$D$10:$F$109,2,FALSE))</f>
        <v>Information Services</v>
      </c>
      <c r="F90" s="253" t="str">
        <f>IF(OR(VLOOKUP(D90,'Services - WHC'!$D$10:$F$109,3,FALSE)="",VLOOKUP(D90,'Services - WHC'!$D$10:$F$109,3,FALSE)="[Select]"),"",VLOOKUP(D90,'Services - WHC'!$D$10:$F$109,3,FALSE))</f>
        <v>Internal</v>
      </c>
      <c r="G90" s="254"/>
      <c r="H90" s="255"/>
      <c r="I90" s="31"/>
    </row>
    <row r="91" spans="3:9" ht="12" customHeight="1" x14ac:dyDescent="0.2">
      <c r="C91" s="13"/>
      <c r="D91" s="264"/>
      <c r="E91" s="256" t="str">
        <f t="shared" ref="E91:E99" si="16">E90</f>
        <v>Information Services</v>
      </c>
      <c r="F91" s="256" t="str">
        <f t="shared" ref="F91:F99" si="17">F90</f>
        <v>Internal</v>
      </c>
      <c r="G91" s="257"/>
      <c r="H91" s="258"/>
      <c r="I91" s="31"/>
    </row>
    <row r="92" spans="3:9" ht="12" customHeight="1" x14ac:dyDescent="0.2">
      <c r="C92" s="13"/>
      <c r="D92" s="264"/>
      <c r="E92" s="256" t="str">
        <f t="shared" si="16"/>
        <v>Information Services</v>
      </c>
      <c r="F92" s="256" t="str">
        <f t="shared" si="17"/>
        <v>Internal</v>
      </c>
      <c r="G92" s="257"/>
      <c r="H92" s="258"/>
      <c r="I92" s="31"/>
    </row>
    <row r="93" spans="3:9" ht="12" customHeight="1" x14ac:dyDescent="0.2">
      <c r="C93" s="13"/>
      <c r="D93" s="264"/>
      <c r="E93" s="256" t="str">
        <f t="shared" si="16"/>
        <v>Information Services</v>
      </c>
      <c r="F93" s="256" t="str">
        <f t="shared" si="17"/>
        <v>Internal</v>
      </c>
      <c r="G93" s="257"/>
      <c r="H93" s="258"/>
      <c r="I93" s="31"/>
    </row>
    <row r="94" spans="3:9" ht="12" customHeight="1" x14ac:dyDescent="0.2">
      <c r="C94" s="13"/>
      <c r="D94" s="264"/>
      <c r="E94" s="256" t="str">
        <f t="shared" si="16"/>
        <v>Information Services</v>
      </c>
      <c r="F94" s="256" t="str">
        <f t="shared" si="17"/>
        <v>Internal</v>
      </c>
      <c r="G94" s="257"/>
      <c r="H94" s="258"/>
      <c r="I94" s="31"/>
    </row>
    <row r="95" spans="3:9" ht="12" customHeight="1" x14ac:dyDescent="0.2">
      <c r="C95" s="13"/>
      <c r="D95" s="264"/>
      <c r="E95" s="256" t="str">
        <f t="shared" si="16"/>
        <v>Information Services</v>
      </c>
      <c r="F95" s="256" t="str">
        <f t="shared" si="17"/>
        <v>Internal</v>
      </c>
      <c r="G95" s="257"/>
      <c r="H95" s="258"/>
      <c r="I95" s="31"/>
    </row>
    <row r="96" spans="3:9" ht="12" customHeight="1" x14ac:dyDescent="0.2">
      <c r="C96" s="13"/>
      <c r="D96" s="264"/>
      <c r="E96" s="256" t="str">
        <f t="shared" si="16"/>
        <v>Information Services</v>
      </c>
      <c r="F96" s="256" t="str">
        <f t="shared" si="17"/>
        <v>Internal</v>
      </c>
      <c r="G96" s="257"/>
      <c r="H96" s="258"/>
      <c r="I96" s="31"/>
    </row>
    <row r="97" spans="3:9" ht="12" customHeight="1" x14ac:dyDescent="0.2">
      <c r="C97" s="13"/>
      <c r="D97" s="264"/>
      <c r="E97" s="256" t="str">
        <f t="shared" si="16"/>
        <v>Information Services</v>
      </c>
      <c r="F97" s="256" t="str">
        <f t="shared" si="17"/>
        <v>Internal</v>
      </c>
      <c r="G97" s="257"/>
      <c r="H97" s="258"/>
      <c r="I97" s="31"/>
    </row>
    <row r="98" spans="3:9" ht="12" customHeight="1" x14ac:dyDescent="0.2">
      <c r="C98" s="13"/>
      <c r="D98" s="264"/>
      <c r="E98" s="256" t="str">
        <f t="shared" si="16"/>
        <v>Information Services</v>
      </c>
      <c r="F98" s="256" t="str">
        <f t="shared" si="17"/>
        <v>Internal</v>
      </c>
      <c r="G98" s="257"/>
      <c r="H98" s="258"/>
      <c r="I98" s="31"/>
    </row>
    <row r="99" spans="3:9" ht="12" customHeight="1" x14ac:dyDescent="0.2">
      <c r="C99" s="13"/>
      <c r="D99" s="264"/>
      <c r="E99" s="256" t="str">
        <f t="shared" si="16"/>
        <v>Information Services</v>
      </c>
      <c r="F99" s="256" t="str">
        <f t="shared" si="17"/>
        <v>Internal</v>
      </c>
      <c r="G99" s="257"/>
      <c r="H99" s="258"/>
      <c r="I99" s="31"/>
    </row>
    <row r="100" spans="3:9" ht="12" customHeight="1" x14ac:dyDescent="0.2">
      <c r="C100" s="13"/>
      <c r="D100" s="264">
        <v>10</v>
      </c>
      <c r="E100" s="252" t="str">
        <f>IF(OR(VLOOKUP(D100,'Services - WHC'!$D$10:$F$109,2,FALSE)="",VLOOKUP(D100,'Services - WHC'!$D$10:$F$109,2,FALSE)="[Enter service]"),"",VLOOKUP(D100,'Services - WHC'!$D$10:$F$109,2,FALSE))</f>
        <v>Whole of Organisation</v>
      </c>
      <c r="F100" s="253" t="str">
        <f>IF(OR(VLOOKUP(D100,'Services - WHC'!$D$10:$F$109,3,FALSE)="",VLOOKUP(D100,'Services - WHC'!$D$10:$F$109,3,FALSE)="[Select]"),"",VLOOKUP(D100,'Services - WHC'!$D$10:$F$109,3,FALSE))</f>
        <v>Mixed</v>
      </c>
      <c r="G100" s="254"/>
      <c r="H100" s="255"/>
      <c r="I100" s="31"/>
    </row>
    <row r="101" spans="3:9" ht="12" customHeight="1" x14ac:dyDescent="0.2">
      <c r="C101" s="13"/>
      <c r="D101" s="264"/>
      <c r="E101" s="256" t="str">
        <f t="shared" ref="E101:E109" si="18">E100</f>
        <v>Whole of Organisation</v>
      </c>
      <c r="F101" s="256" t="str">
        <f t="shared" ref="F101:F109" si="19">F100</f>
        <v>Mixed</v>
      </c>
      <c r="G101" s="257"/>
      <c r="H101" s="258"/>
      <c r="I101" s="31"/>
    </row>
    <row r="102" spans="3:9" ht="12" customHeight="1" x14ac:dyDescent="0.2">
      <c r="C102" s="13"/>
      <c r="D102" s="264"/>
      <c r="E102" s="256" t="str">
        <f t="shared" si="18"/>
        <v>Whole of Organisation</v>
      </c>
      <c r="F102" s="256" t="str">
        <f t="shared" si="19"/>
        <v>Mixed</v>
      </c>
      <c r="G102" s="257"/>
      <c r="H102" s="258"/>
      <c r="I102" s="31"/>
    </row>
    <row r="103" spans="3:9" ht="12" customHeight="1" x14ac:dyDescent="0.2">
      <c r="C103" s="13"/>
      <c r="D103" s="264"/>
      <c r="E103" s="256" t="str">
        <f t="shared" si="18"/>
        <v>Whole of Organisation</v>
      </c>
      <c r="F103" s="256" t="str">
        <f t="shared" si="19"/>
        <v>Mixed</v>
      </c>
      <c r="G103" s="257"/>
      <c r="H103" s="258"/>
      <c r="I103" s="31"/>
    </row>
    <row r="104" spans="3:9" ht="12" customHeight="1" x14ac:dyDescent="0.2">
      <c r="C104" s="13"/>
      <c r="D104" s="264"/>
      <c r="E104" s="256" t="str">
        <f t="shared" si="18"/>
        <v>Whole of Organisation</v>
      </c>
      <c r="F104" s="256" t="str">
        <f t="shared" si="19"/>
        <v>Mixed</v>
      </c>
      <c r="G104" s="257"/>
      <c r="H104" s="258"/>
      <c r="I104" s="31"/>
    </row>
    <row r="105" spans="3:9" ht="12" customHeight="1" x14ac:dyDescent="0.2">
      <c r="C105" s="13"/>
      <c r="D105" s="264"/>
      <c r="E105" s="256" t="str">
        <f t="shared" si="18"/>
        <v>Whole of Organisation</v>
      </c>
      <c r="F105" s="256" t="str">
        <f t="shared" si="19"/>
        <v>Mixed</v>
      </c>
      <c r="G105" s="257"/>
      <c r="H105" s="258"/>
      <c r="I105" s="31"/>
    </row>
    <row r="106" spans="3:9" ht="12" customHeight="1" x14ac:dyDescent="0.2">
      <c r="C106" s="13"/>
      <c r="D106" s="264"/>
      <c r="E106" s="256" t="str">
        <f t="shared" si="18"/>
        <v>Whole of Organisation</v>
      </c>
      <c r="F106" s="256" t="str">
        <f t="shared" si="19"/>
        <v>Mixed</v>
      </c>
      <c r="G106" s="257"/>
      <c r="H106" s="258"/>
      <c r="I106" s="31"/>
    </row>
    <row r="107" spans="3:9" ht="12" customHeight="1" x14ac:dyDescent="0.2">
      <c r="C107" s="13"/>
      <c r="D107" s="264"/>
      <c r="E107" s="256" t="str">
        <f t="shared" si="18"/>
        <v>Whole of Organisation</v>
      </c>
      <c r="F107" s="256" t="str">
        <f t="shared" si="19"/>
        <v>Mixed</v>
      </c>
      <c r="G107" s="257"/>
      <c r="H107" s="258"/>
      <c r="I107" s="31"/>
    </row>
    <row r="108" spans="3:9" ht="12" customHeight="1" x14ac:dyDescent="0.2">
      <c r="C108" s="13"/>
      <c r="D108" s="264"/>
      <c r="E108" s="256" t="str">
        <f t="shared" si="18"/>
        <v>Whole of Organisation</v>
      </c>
      <c r="F108" s="256" t="str">
        <f t="shared" si="19"/>
        <v>Mixed</v>
      </c>
      <c r="G108" s="257"/>
      <c r="H108" s="258"/>
      <c r="I108" s="31"/>
    </row>
    <row r="109" spans="3:9" ht="12" customHeight="1" x14ac:dyDescent="0.2">
      <c r="C109" s="13"/>
      <c r="D109" s="264"/>
      <c r="E109" s="256" t="str">
        <f t="shared" si="18"/>
        <v>Whole of Organisation</v>
      </c>
      <c r="F109" s="256" t="str">
        <f t="shared" si="19"/>
        <v>Mixed</v>
      </c>
      <c r="G109" s="257"/>
      <c r="H109" s="258"/>
      <c r="I109" s="31"/>
    </row>
    <row r="110" spans="3:9" ht="12" customHeight="1" thickBot="1" x14ac:dyDescent="0.25">
      <c r="C110" s="126"/>
      <c r="D110" s="264">
        <v>11</v>
      </c>
      <c r="E110" s="252" t="str">
        <f>IF(OR(VLOOKUP(D110,'Services - WHC'!$D$10:$F$109,2,FALSE)="",VLOOKUP(D110,'Services - WHC'!$D$10:$F$109,2,FALSE)="[Enter service]"),"",VLOOKUP(D110,'Services - WHC'!$D$10:$F$109,2,FALSE))</f>
        <v>Mayor &amp; Councillor Support</v>
      </c>
      <c r="F110" s="253" t="str">
        <f>IF(OR(VLOOKUP(D110,'Services - WHC'!$D$10:$F$109,3,FALSE)="",VLOOKUP(D110,'Services - WHC'!$D$10:$F$109,3,FALSE)="[Select]"),"",VLOOKUP(D110,'Services - WHC'!$D$10:$F$109,3,FALSE))</f>
        <v>Mixed</v>
      </c>
      <c r="G110" s="254"/>
      <c r="H110" s="255"/>
      <c r="I110" s="127"/>
    </row>
    <row r="111" spans="3:9" ht="12" customHeight="1" x14ac:dyDescent="0.2">
      <c r="C111" s="13"/>
      <c r="D111" s="264"/>
      <c r="E111" s="256" t="str">
        <f t="shared" ref="E111:E119" si="20">E110</f>
        <v>Mayor &amp; Councillor Support</v>
      </c>
      <c r="F111" s="256" t="str">
        <f t="shared" ref="F111:F119" si="21">F110</f>
        <v>Mixed</v>
      </c>
      <c r="G111" s="257"/>
      <c r="H111" s="258"/>
      <c r="I111" s="31"/>
    </row>
    <row r="112" spans="3:9" ht="12" customHeight="1" x14ac:dyDescent="0.2">
      <c r="C112" s="13"/>
      <c r="D112" s="264"/>
      <c r="E112" s="256" t="str">
        <f t="shared" si="20"/>
        <v>Mayor &amp; Councillor Support</v>
      </c>
      <c r="F112" s="256" t="str">
        <f t="shared" si="21"/>
        <v>Mixed</v>
      </c>
      <c r="G112" s="257"/>
      <c r="H112" s="258"/>
      <c r="I112" s="31"/>
    </row>
    <row r="113" spans="3:9" ht="12" customHeight="1" x14ac:dyDescent="0.2">
      <c r="C113" s="13"/>
      <c r="D113" s="264"/>
      <c r="E113" s="256" t="str">
        <f t="shared" si="20"/>
        <v>Mayor &amp; Councillor Support</v>
      </c>
      <c r="F113" s="256" t="str">
        <f t="shared" si="21"/>
        <v>Mixed</v>
      </c>
      <c r="G113" s="257"/>
      <c r="H113" s="258"/>
      <c r="I113" s="31"/>
    </row>
    <row r="114" spans="3:9" ht="12" customHeight="1" x14ac:dyDescent="0.2">
      <c r="C114" s="13"/>
      <c r="D114" s="264"/>
      <c r="E114" s="256" t="str">
        <f t="shared" si="20"/>
        <v>Mayor &amp; Councillor Support</v>
      </c>
      <c r="F114" s="256" t="str">
        <f t="shared" si="21"/>
        <v>Mixed</v>
      </c>
      <c r="G114" s="257"/>
      <c r="H114" s="258"/>
      <c r="I114" s="31"/>
    </row>
    <row r="115" spans="3:9" ht="12" customHeight="1" x14ac:dyDescent="0.2">
      <c r="C115" s="13"/>
      <c r="D115" s="264"/>
      <c r="E115" s="256" t="str">
        <f t="shared" si="20"/>
        <v>Mayor &amp; Councillor Support</v>
      </c>
      <c r="F115" s="256" t="str">
        <f t="shared" si="21"/>
        <v>Mixed</v>
      </c>
      <c r="G115" s="257"/>
      <c r="H115" s="258"/>
      <c r="I115" s="31"/>
    </row>
    <row r="116" spans="3:9" ht="12" customHeight="1" x14ac:dyDescent="0.2">
      <c r="C116" s="13"/>
      <c r="D116" s="264"/>
      <c r="E116" s="256" t="str">
        <f t="shared" si="20"/>
        <v>Mayor &amp; Councillor Support</v>
      </c>
      <c r="F116" s="256" t="str">
        <f t="shared" si="21"/>
        <v>Mixed</v>
      </c>
      <c r="G116" s="257"/>
      <c r="H116" s="258"/>
      <c r="I116" s="31"/>
    </row>
    <row r="117" spans="3:9" ht="12" customHeight="1" x14ac:dyDescent="0.2">
      <c r="C117" s="13"/>
      <c r="D117" s="264"/>
      <c r="E117" s="256" t="str">
        <f t="shared" si="20"/>
        <v>Mayor &amp; Councillor Support</v>
      </c>
      <c r="F117" s="256" t="str">
        <f t="shared" si="21"/>
        <v>Mixed</v>
      </c>
      <c r="G117" s="257"/>
      <c r="H117" s="258"/>
      <c r="I117" s="31"/>
    </row>
    <row r="118" spans="3:9" ht="12" customHeight="1" x14ac:dyDescent="0.2">
      <c r="C118" s="13"/>
      <c r="D118" s="264"/>
      <c r="E118" s="256" t="str">
        <f t="shared" si="20"/>
        <v>Mayor &amp; Councillor Support</v>
      </c>
      <c r="F118" s="256" t="str">
        <f t="shared" si="21"/>
        <v>Mixed</v>
      </c>
      <c r="G118" s="257"/>
      <c r="H118" s="258"/>
      <c r="I118" s="31"/>
    </row>
    <row r="119" spans="3:9" ht="12" customHeight="1" x14ac:dyDescent="0.2">
      <c r="C119" s="13"/>
      <c r="D119" s="264"/>
      <c r="E119" s="256" t="str">
        <f t="shared" si="20"/>
        <v>Mayor &amp; Councillor Support</v>
      </c>
      <c r="F119" s="256" t="str">
        <f t="shared" si="21"/>
        <v>Mixed</v>
      </c>
      <c r="G119" s="257"/>
      <c r="H119" s="258"/>
      <c r="I119" s="31"/>
    </row>
    <row r="120" spans="3:9" ht="12" customHeight="1" x14ac:dyDescent="0.2">
      <c r="C120" s="13"/>
      <c r="D120" s="264">
        <v>12</v>
      </c>
      <c r="E120" s="252" t="str">
        <f>IF(OR(VLOOKUP(D120,'Services - WHC'!$D$10:$F$109,2,FALSE)="",VLOOKUP(D120,'Services - WHC'!$D$10:$F$109,2,FALSE)="[Enter service]"),"",VLOOKUP(D120,'Services - WHC'!$D$10:$F$109,2,FALSE))</f>
        <v>Policy &amp; Project Strategist</v>
      </c>
      <c r="F120" s="253" t="str">
        <f>IF(OR(VLOOKUP(D120,'Services - WHC'!$D$10:$F$109,3,FALSE)="",VLOOKUP(D120,'Services - WHC'!$D$10:$F$109,3,FALSE)="[Select]"),"",VLOOKUP(D120,'Services - WHC'!$D$10:$F$109,3,FALSE))</f>
        <v>Mixed</v>
      </c>
      <c r="G120" s="254"/>
      <c r="H120" s="255"/>
      <c r="I120" s="31"/>
    </row>
    <row r="121" spans="3:9" ht="12" customHeight="1" x14ac:dyDescent="0.2">
      <c r="C121" s="13"/>
      <c r="D121" s="264"/>
      <c r="E121" s="256" t="str">
        <f t="shared" ref="E121:E129" si="22">E120</f>
        <v>Policy &amp; Project Strategist</v>
      </c>
      <c r="F121" s="256" t="str">
        <f t="shared" ref="F121:F129" si="23">F120</f>
        <v>Mixed</v>
      </c>
      <c r="G121" s="257"/>
      <c r="H121" s="258"/>
      <c r="I121" s="31"/>
    </row>
    <row r="122" spans="3:9" ht="12" customHeight="1" x14ac:dyDescent="0.2">
      <c r="C122" s="13"/>
      <c r="D122" s="264"/>
      <c r="E122" s="256" t="str">
        <f t="shared" si="22"/>
        <v>Policy &amp; Project Strategist</v>
      </c>
      <c r="F122" s="256" t="str">
        <f t="shared" si="23"/>
        <v>Mixed</v>
      </c>
      <c r="G122" s="257"/>
      <c r="H122" s="258"/>
      <c r="I122" s="31"/>
    </row>
    <row r="123" spans="3:9" ht="12" customHeight="1" x14ac:dyDescent="0.2">
      <c r="C123" s="13"/>
      <c r="D123" s="264"/>
      <c r="E123" s="256" t="str">
        <f t="shared" si="22"/>
        <v>Policy &amp; Project Strategist</v>
      </c>
      <c r="F123" s="256" t="str">
        <f t="shared" si="23"/>
        <v>Mixed</v>
      </c>
      <c r="G123" s="257"/>
      <c r="H123" s="258"/>
      <c r="I123" s="31"/>
    </row>
    <row r="124" spans="3:9" ht="12" customHeight="1" x14ac:dyDescent="0.2">
      <c r="C124" s="13"/>
      <c r="D124" s="264"/>
      <c r="E124" s="256" t="str">
        <f t="shared" si="22"/>
        <v>Policy &amp; Project Strategist</v>
      </c>
      <c r="F124" s="256" t="str">
        <f t="shared" si="23"/>
        <v>Mixed</v>
      </c>
      <c r="G124" s="257"/>
      <c r="H124" s="258"/>
      <c r="I124" s="31"/>
    </row>
    <row r="125" spans="3:9" ht="12" customHeight="1" x14ac:dyDescent="0.2">
      <c r="C125" s="13"/>
      <c r="D125" s="264"/>
      <c r="E125" s="256" t="str">
        <f t="shared" si="22"/>
        <v>Policy &amp; Project Strategist</v>
      </c>
      <c r="F125" s="256" t="str">
        <f t="shared" si="23"/>
        <v>Mixed</v>
      </c>
      <c r="G125" s="257"/>
      <c r="H125" s="258"/>
      <c r="I125" s="31"/>
    </row>
    <row r="126" spans="3:9" ht="12" customHeight="1" x14ac:dyDescent="0.2">
      <c r="C126" s="13"/>
      <c r="D126" s="264"/>
      <c r="E126" s="256" t="str">
        <f t="shared" si="22"/>
        <v>Policy &amp; Project Strategist</v>
      </c>
      <c r="F126" s="256" t="str">
        <f t="shared" si="23"/>
        <v>Mixed</v>
      </c>
      <c r="G126" s="257"/>
      <c r="H126" s="258"/>
      <c r="I126" s="31"/>
    </row>
    <row r="127" spans="3:9" ht="12" customHeight="1" x14ac:dyDescent="0.2">
      <c r="C127" s="13"/>
      <c r="D127" s="264"/>
      <c r="E127" s="256" t="str">
        <f t="shared" si="22"/>
        <v>Policy &amp; Project Strategist</v>
      </c>
      <c r="F127" s="256" t="str">
        <f t="shared" si="23"/>
        <v>Mixed</v>
      </c>
      <c r="G127" s="257"/>
      <c r="H127" s="258"/>
      <c r="I127" s="31"/>
    </row>
    <row r="128" spans="3:9" ht="12" customHeight="1" x14ac:dyDescent="0.2">
      <c r="C128" s="13"/>
      <c r="D128" s="264"/>
      <c r="E128" s="256" t="str">
        <f t="shared" si="22"/>
        <v>Policy &amp; Project Strategist</v>
      </c>
      <c r="F128" s="256" t="str">
        <f t="shared" si="23"/>
        <v>Mixed</v>
      </c>
      <c r="G128" s="257"/>
      <c r="H128" s="258"/>
      <c r="I128" s="31"/>
    </row>
    <row r="129" spans="1:9" ht="12" customHeight="1" x14ac:dyDescent="0.2">
      <c r="C129" s="13"/>
      <c r="D129" s="264"/>
      <c r="E129" s="256" t="str">
        <f t="shared" si="22"/>
        <v>Policy &amp; Project Strategist</v>
      </c>
      <c r="F129" s="256" t="str">
        <f t="shared" si="23"/>
        <v>Mixed</v>
      </c>
      <c r="G129" s="257"/>
      <c r="H129" s="258"/>
      <c r="I129" s="31"/>
    </row>
    <row r="130" spans="1:9" s="54" customFormat="1" ht="12" customHeight="1" x14ac:dyDescent="0.2">
      <c r="A130" s="6"/>
      <c r="B130" s="6"/>
      <c r="C130" s="13"/>
      <c r="D130" s="264">
        <v>13</v>
      </c>
      <c r="E130" s="252" t="str">
        <f>IF(OR(VLOOKUP(D130,'Services - WHC'!$D$10:$F$109,2,FALSE)="",VLOOKUP(D130,'Services - WHC'!$D$10:$F$109,2,FALSE)="[Enter service]"),"",VLOOKUP(D130,'Services - WHC'!$D$10:$F$109,2,FALSE))</f>
        <v>CEO</v>
      </c>
      <c r="F130" s="253" t="str">
        <f>IF(OR(VLOOKUP(D130,'Services - WHC'!$D$10:$F$109,3,FALSE)="",VLOOKUP(D130,'Services - WHC'!$D$10:$F$109,3,FALSE)="[Select]"),"",VLOOKUP(D130,'Services - WHC'!$D$10:$F$109,3,FALSE))</f>
        <v>Mixed</v>
      </c>
      <c r="G130" s="254"/>
      <c r="H130" s="255"/>
      <c r="I130" s="31"/>
    </row>
    <row r="131" spans="1:9" s="54" customFormat="1" ht="12" customHeight="1" x14ac:dyDescent="0.2">
      <c r="A131" s="6"/>
      <c r="B131" s="6"/>
      <c r="C131" s="13"/>
      <c r="D131" s="264"/>
      <c r="E131" s="256" t="str">
        <f t="shared" ref="E131:E139" si="24">E130</f>
        <v>CEO</v>
      </c>
      <c r="F131" s="256" t="str">
        <f t="shared" ref="F131:F139" si="25">F130</f>
        <v>Mixed</v>
      </c>
      <c r="G131" s="257"/>
      <c r="H131" s="258"/>
      <c r="I131" s="31"/>
    </row>
    <row r="132" spans="1:9" s="54" customFormat="1" ht="12" customHeight="1" x14ac:dyDescent="0.2">
      <c r="A132" s="6"/>
      <c r="B132" s="6"/>
      <c r="C132" s="13"/>
      <c r="D132" s="264"/>
      <c r="E132" s="256" t="str">
        <f t="shared" si="24"/>
        <v>CEO</v>
      </c>
      <c r="F132" s="256" t="str">
        <f t="shared" si="25"/>
        <v>Mixed</v>
      </c>
      <c r="G132" s="257"/>
      <c r="H132" s="258"/>
      <c r="I132" s="31"/>
    </row>
    <row r="133" spans="1:9" ht="12" customHeight="1" x14ac:dyDescent="0.2">
      <c r="C133" s="13"/>
      <c r="D133" s="264"/>
      <c r="E133" s="256" t="str">
        <f t="shared" si="24"/>
        <v>CEO</v>
      </c>
      <c r="F133" s="256" t="str">
        <f t="shared" si="25"/>
        <v>Mixed</v>
      </c>
      <c r="G133" s="257"/>
      <c r="H133" s="258"/>
      <c r="I133" s="31"/>
    </row>
    <row r="134" spans="1:9" ht="12" customHeight="1" x14ac:dyDescent="0.2">
      <c r="C134" s="13"/>
      <c r="D134" s="264"/>
      <c r="E134" s="256" t="str">
        <f t="shared" si="24"/>
        <v>CEO</v>
      </c>
      <c r="F134" s="256" t="str">
        <f t="shared" si="25"/>
        <v>Mixed</v>
      </c>
      <c r="G134" s="257"/>
      <c r="H134" s="258"/>
      <c r="I134" s="31"/>
    </row>
    <row r="135" spans="1:9" ht="12" customHeight="1" x14ac:dyDescent="0.2">
      <c r="C135" s="13"/>
      <c r="D135" s="264"/>
      <c r="E135" s="256" t="str">
        <f t="shared" si="24"/>
        <v>CEO</v>
      </c>
      <c r="F135" s="256" t="str">
        <f t="shared" si="25"/>
        <v>Mixed</v>
      </c>
      <c r="G135" s="257"/>
      <c r="H135" s="258"/>
      <c r="I135" s="31"/>
    </row>
    <row r="136" spans="1:9" ht="12" customHeight="1" x14ac:dyDescent="0.2">
      <c r="C136" s="13"/>
      <c r="D136" s="264"/>
      <c r="E136" s="256" t="str">
        <f t="shared" si="24"/>
        <v>CEO</v>
      </c>
      <c r="F136" s="256" t="str">
        <f t="shared" si="25"/>
        <v>Mixed</v>
      </c>
      <c r="G136" s="257"/>
      <c r="H136" s="258"/>
      <c r="I136" s="31"/>
    </row>
    <row r="137" spans="1:9" ht="12" customHeight="1" x14ac:dyDescent="0.2">
      <c r="C137" s="13"/>
      <c r="D137" s="264"/>
      <c r="E137" s="256" t="str">
        <f t="shared" si="24"/>
        <v>CEO</v>
      </c>
      <c r="F137" s="256" t="str">
        <f t="shared" si="25"/>
        <v>Mixed</v>
      </c>
      <c r="G137" s="257"/>
      <c r="H137" s="258"/>
      <c r="I137" s="31"/>
    </row>
    <row r="138" spans="1:9" ht="12" customHeight="1" x14ac:dyDescent="0.2">
      <c r="C138" s="13"/>
      <c r="D138" s="264"/>
      <c r="E138" s="256" t="str">
        <f t="shared" si="24"/>
        <v>CEO</v>
      </c>
      <c r="F138" s="256" t="str">
        <f t="shared" si="25"/>
        <v>Mixed</v>
      </c>
      <c r="G138" s="257"/>
      <c r="H138" s="258"/>
      <c r="I138" s="31"/>
    </row>
    <row r="139" spans="1:9" ht="12" customHeight="1" x14ac:dyDescent="0.2">
      <c r="C139" s="13"/>
      <c r="D139" s="264"/>
      <c r="E139" s="256" t="str">
        <f t="shared" si="24"/>
        <v>CEO</v>
      </c>
      <c r="F139" s="256" t="str">
        <f t="shared" si="25"/>
        <v>Mixed</v>
      </c>
      <c r="G139" s="257"/>
      <c r="H139" s="258"/>
      <c r="I139" s="31"/>
    </row>
    <row r="140" spans="1:9" ht="12" customHeight="1" x14ac:dyDescent="0.2">
      <c r="C140" s="13"/>
      <c r="D140" s="264">
        <v>14</v>
      </c>
      <c r="E140" s="252" t="str">
        <f>IF(OR(VLOOKUP(D140,'Services - WHC'!$D$10:$F$109,2,FALSE)="",VLOOKUP(D140,'Services - WHC'!$D$10:$F$109,2,FALSE)="[Enter service]"),"",VLOOKUP(D140,'Services - WHC'!$D$10:$F$109,2,FALSE))</f>
        <v>Governance &amp; Administration</v>
      </c>
      <c r="F140" s="253" t="str">
        <f>IF(OR(VLOOKUP(D140,'Services - WHC'!$D$10:$F$109,3,FALSE)="",VLOOKUP(D140,'Services - WHC'!$D$10:$F$109,3,FALSE)="[Select]"),"",VLOOKUP(D140,'Services - WHC'!$D$10:$F$109,3,FALSE))</f>
        <v>Mixed</v>
      </c>
      <c r="G140" s="254"/>
      <c r="H140" s="255"/>
      <c r="I140" s="31"/>
    </row>
    <row r="141" spans="1:9" ht="12" customHeight="1" x14ac:dyDescent="0.2">
      <c r="C141" s="13"/>
      <c r="D141" s="264"/>
      <c r="E141" s="256" t="str">
        <f t="shared" ref="E141:E149" si="26">E140</f>
        <v>Governance &amp; Administration</v>
      </c>
      <c r="F141" s="256" t="str">
        <f t="shared" ref="F141:F149" si="27">F140</f>
        <v>Mixed</v>
      </c>
      <c r="G141" s="257"/>
      <c r="H141" s="258"/>
      <c r="I141" s="31"/>
    </row>
    <row r="142" spans="1:9" ht="12" customHeight="1" x14ac:dyDescent="0.2">
      <c r="C142" s="13"/>
      <c r="D142" s="264"/>
      <c r="E142" s="256" t="str">
        <f t="shared" si="26"/>
        <v>Governance &amp; Administration</v>
      </c>
      <c r="F142" s="256" t="str">
        <f t="shared" si="27"/>
        <v>Mixed</v>
      </c>
      <c r="G142" s="257"/>
      <c r="H142" s="258"/>
      <c r="I142" s="31"/>
    </row>
    <row r="143" spans="1:9" ht="12" customHeight="1" x14ac:dyDescent="0.2">
      <c r="C143" s="13"/>
      <c r="D143" s="264"/>
      <c r="E143" s="256" t="str">
        <f t="shared" si="26"/>
        <v>Governance &amp; Administration</v>
      </c>
      <c r="F143" s="256" t="str">
        <f t="shared" si="27"/>
        <v>Mixed</v>
      </c>
      <c r="G143" s="257"/>
      <c r="H143" s="258"/>
      <c r="I143" s="31"/>
    </row>
    <row r="144" spans="1:9" ht="12" customHeight="1" x14ac:dyDescent="0.2">
      <c r="C144" s="13"/>
      <c r="D144" s="264"/>
      <c r="E144" s="256" t="str">
        <f t="shared" si="26"/>
        <v>Governance &amp; Administration</v>
      </c>
      <c r="F144" s="256" t="str">
        <f t="shared" si="27"/>
        <v>Mixed</v>
      </c>
      <c r="G144" s="257"/>
      <c r="H144" s="258"/>
      <c r="I144" s="31"/>
    </row>
    <row r="145" spans="3:9" ht="12" customHeight="1" x14ac:dyDescent="0.2">
      <c r="C145" s="13"/>
      <c r="D145" s="264"/>
      <c r="E145" s="256" t="str">
        <f t="shared" si="26"/>
        <v>Governance &amp; Administration</v>
      </c>
      <c r="F145" s="256" t="str">
        <f t="shared" si="27"/>
        <v>Mixed</v>
      </c>
      <c r="G145" s="257"/>
      <c r="H145" s="258"/>
      <c r="I145" s="31"/>
    </row>
    <row r="146" spans="3:9" ht="12" customHeight="1" x14ac:dyDescent="0.2">
      <c r="C146" s="13"/>
      <c r="D146" s="264"/>
      <c r="E146" s="256" t="str">
        <f t="shared" si="26"/>
        <v>Governance &amp; Administration</v>
      </c>
      <c r="F146" s="256" t="str">
        <f t="shared" si="27"/>
        <v>Mixed</v>
      </c>
      <c r="G146" s="257"/>
      <c r="H146" s="258"/>
      <c r="I146" s="31"/>
    </row>
    <row r="147" spans="3:9" ht="12" customHeight="1" x14ac:dyDescent="0.2">
      <c r="C147" s="13"/>
      <c r="D147" s="264"/>
      <c r="E147" s="256" t="str">
        <f t="shared" si="26"/>
        <v>Governance &amp; Administration</v>
      </c>
      <c r="F147" s="256" t="str">
        <f t="shared" si="27"/>
        <v>Mixed</v>
      </c>
      <c r="G147" s="257"/>
      <c r="H147" s="258"/>
      <c r="I147" s="31"/>
    </row>
    <row r="148" spans="3:9" ht="12" customHeight="1" x14ac:dyDescent="0.2">
      <c r="C148" s="13"/>
      <c r="D148" s="264"/>
      <c r="E148" s="256" t="str">
        <f t="shared" si="26"/>
        <v>Governance &amp; Administration</v>
      </c>
      <c r="F148" s="256" t="str">
        <f t="shared" si="27"/>
        <v>Mixed</v>
      </c>
      <c r="G148" s="257"/>
      <c r="H148" s="258"/>
      <c r="I148" s="31"/>
    </row>
    <row r="149" spans="3:9" ht="12" customHeight="1" x14ac:dyDescent="0.2">
      <c r="C149" s="13"/>
      <c r="D149" s="264"/>
      <c r="E149" s="256" t="str">
        <f t="shared" si="26"/>
        <v>Governance &amp; Administration</v>
      </c>
      <c r="F149" s="256" t="str">
        <f t="shared" si="27"/>
        <v>Mixed</v>
      </c>
      <c r="G149" s="257"/>
      <c r="H149" s="258"/>
      <c r="I149" s="31"/>
    </row>
    <row r="150" spans="3:9" ht="12" customHeight="1" x14ac:dyDescent="0.2">
      <c r="C150" s="13"/>
      <c r="D150" s="264">
        <v>15</v>
      </c>
      <c r="E150" s="252" t="str">
        <f>IF(OR(VLOOKUP(D150,'Services - WHC'!$D$10:$F$109,2,FALSE)="",VLOOKUP(D150,'Services - WHC'!$D$10:$F$109,2,FALSE)="[Enter service]"),"",VLOOKUP(D150,'Services - WHC'!$D$10:$F$109,2,FALSE))</f>
        <v>Major Projects</v>
      </c>
      <c r="F150" s="253" t="str">
        <f>IF(OR(VLOOKUP(D150,'Services - WHC'!$D$10:$F$109,3,FALSE)="",VLOOKUP(D150,'Services - WHC'!$D$10:$F$109,3,FALSE)="[Select]"),"",VLOOKUP(D150,'Services - WHC'!$D$10:$F$109,3,FALSE))</f>
        <v>Mixed</v>
      </c>
      <c r="G150" s="254"/>
      <c r="H150" s="255"/>
      <c r="I150" s="31"/>
    </row>
    <row r="151" spans="3:9" ht="12" customHeight="1" x14ac:dyDescent="0.2">
      <c r="C151" s="13"/>
      <c r="D151" s="264"/>
      <c r="E151" s="256" t="str">
        <f t="shared" ref="E151:E159" si="28">E150</f>
        <v>Major Projects</v>
      </c>
      <c r="F151" s="256" t="str">
        <f t="shared" ref="F151:F159" si="29">F150</f>
        <v>Mixed</v>
      </c>
      <c r="G151" s="257"/>
      <c r="H151" s="258"/>
      <c r="I151" s="31"/>
    </row>
    <row r="152" spans="3:9" ht="12" customHeight="1" x14ac:dyDescent="0.2">
      <c r="C152" s="13"/>
      <c r="D152" s="264"/>
      <c r="E152" s="256" t="str">
        <f t="shared" si="28"/>
        <v>Major Projects</v>
      </c>
      <c r="F152" s="256" t="str">
        <f t="shared" si="29"/>
        <v>Mixed</v>
      </c>
      <c r="G152" s="257"/>
      <c r="H152" s="258"/>
      <c r="I152" s="31"/>
    </row>
    <row r="153" spans="3:9" ht="12" customHeight="1" x14ac:dyDescent="0.2">
      <c r="C153" s="13"/>
      <c r="D153" s="264"/>
      <c r="E153" s="256" t="str">
        <f t="shared" si="28"/>
        <v>Major Projects</v>
      </c>
      <c r="F153" s="256" t="str">
        <f t="shared" si="29"/>
        <v>Mixed</v>
      </c>
      <c r="G153" s="257"/>
      <c r="H153" s="258"/>
      <c r="I153" s="31"/>
    </row>
    <row r="154" spans="3:9" ht="12" customHeight="1" x14ac:dyDescent="0.2">
      <c r="C154" s="13"/>
      <c r="D154" s="264"/>
      <c r="E154" s="256" t="str">
        <f t="shared" si="28"/>
        <v>Major Projects</v>
      </c>
      <c r="F154" s="256" t="str">
        <f t="shared" si="29"/>
        <v>Mixed</v>
      </c>
      <c r="G154" s="257"/>
      <c r="H154" s="258"/>
      <c r="I154" s="31"/>
    </row>
    <row r="155" spans="3:9" ht="12" customHeight="1" x14ac:dyDescent="0.2">
      <c r="C155" s="13"/>
      <c r="D155" s="264"/>
      <c r="E155" s="256" t="str">
        <f t="shared" si="28"/>
        <v>Major Projects</v>
      </c>
      <c r="F155" s="256" t="str">
        <f t="shared" si="29"/>
        <v>Mixed</v>
      </c>
      <c r="G155" s="257"/>
      <c r="H155" s="258"/>
      <c r="I155" s="31"/>
    </row>
    <row r="156" spans="3:9" ht="12" customHeight="1" x14ac:dyDescent="0.2">
      <c r="C156" s="13"/>
      <c r="D156" s="264"/>
      <c r="E156" s="256" t="str">
        <f t="shared" si="28"/>
        <v>Major Projects</v>
      </c>
      <c r="F156" s="256" t="str">
        <f t="shared" si="29"/>
        <v>Mixed</v>
      </c>
      <c r="G156" s="257"/>
      <c r="H156" s="258"/>
      <c r="I156" s="31"/>
    </row>
    <row r="157" spans="3:9" ht="12" customHeight="1" x14ac:dyDescent="0.2">
      <c r="C157" s="13"/>
      <c r="D157" s="264"/>
      <c r="E157" s="256" t="str">
        <f t="shared" si="28"/>
        <v>Major Projects</v>
      </c>
      <c r="F157" s="256" t="str">
        <f t="shared" si="29"/>
        <v>Mixed</v>
      </c>
      <c r="G157" s="257"/>
      <c r="H157" s="258"/>
      <c r="I157" s="31"/>
    </row>
    <row r="158" spans="3:9" ht="12" customHeight="1" x14ac:dyDescent="0.2">
      <c r="C158" s="13"/>
      <c r="D158" s="264"/>
      <c r="E158" s="256" t="str">
        <f t="shared" si="28"/>
        <v>Major Projects</v>
      </c>
      <c r="F158" s="256" t="str">
        <f t="shared" si="29"/>
        <v>Mixed</v>
      </c>
      <c r="G158" s="257"/>
      <c r="H158" s="258"/>
      <c r="I158" s="31"/>
    </row>
    <row r="159" spans="3:9" ht="12" customHeight="1" x14ac:dyDescent="0.2">
      <c r="C159" s="13"/>
      <c r="D159" s="264"/>
      <c r="E159" s="256" t="str">
        <f t="shared" si="28"/>
        <v>Major Projects</v>
      </c>
      <c r="F159" s="256" t="str">
        <f t="shared" si="29"/>
        <v>Mixed</v>
      </c>
      <c r="G159" s="257"/>
      <c r="H159" s="258"/>
      <c r="I159" s="31"/>
    </row>
    <row r="160" spans="3:9" ht="12" customHeight="1" x14ac:dyDescent="0.2">
      <c r="C160" s="13"/>
      <c r="D160" s="264">
        <v>16</v>
      </c>
      <c r="E160" s="252" t="str">
        <f>IF(OR(VLOOKUP(D160,'Services - WHC'!$D$10:$F$109,2,FALSE)="",VLOOKUP(D160,'Services - WHC'!$D$10:$F$109,2,FALSE)="[Enter service]"),"",VLOOKUP(D160,'Services - WHC'!$D$10:$F$109,2,FALSE))</f>
        <v>Building</v>
      </c>
      <c r="F160" s="253" t="str">
        <f>IF(OR(VLOOKUP(D160,'Services - WHC'!$D$10:$F$109,3,FALSE)="",VLOOKUP(D160,'Services - WHC'!$D$10:$F$109,3,FALSE)="[Select]"),"",VLOOKUP(D160,'Services - WHC'!$D$10:$F$109,3,FALSE))</f>
        <v>External</v>
      </c>
      <c r="G160" s="254"/>
      <c r="H160" s="255"/>
      <c r="I160" s="31"/>
    </row>
    <row r="161" spans="3:9" ht="12" customHeight="1" x14ac:dyDescent="0.2">
      <c r="C161" s="13"/>
      <c r="D161" s="264"/>
      <c r="E161" s="256" t="str">
        <f t="shared" ref="E161:E169" si="30">E160</f>
        <v>Building</v>
      </c>
      <c r="F161" s="256" t="str">
        <f t="shared" ref="F161:F169" si="31">F160</f>
        <v>External</v>
      </c>
      <c r="G161" s="257"/>
      <c r="H161" s="258"/>
      <c r="I161" s="31"/>
    </row>
    <row r="162" spans="3:9" ht="12" customHeight="1" x14ac:dyDescent="0.2">
      <c r="C162" s="13"/>
      <c r="D162" s="264"/>
      <c r="E162" s="256" t="str">
        <f t="shared" si="30"/>
        <v>Building</v>
      </c>
      <c r="F162" s="256" t="str">
        <f t="shared" si="31"/>
        <v>External</v>
      </c>
      <c r="G162" s="257"/>
      <c r="H162" s="258"/>
      <c r="I162" s="31"/>
    </row>
    <row r="163" spans="3:9" ht="12" customHeight="1" x14ac:dyDescent="0.2">
      <c r="C163" s="13"/>
      <c r="D163" s="264"/>
      <c r="E163" s="256" t="str">
        <f t="shared" si="30"/>
        <v>Building</v>
      </c>
      <c r="F163" s="256" t="str">
        <f t="shared" si="31"/>
        <v>External</v>
      </c>
      <c r="G163" s="257"/>
      <c r="H163" s="258"/>
      <c r="I163" s="31"/>
    </row>
    <row r="164" spans="3:9" ht="12" customHeight="1" x14ac:dyDescent="0.2">
      <c r="C164" s="13"/>
      <c r="D164" s="264"/>
      <c r="E164" s="256" t="str">
        <f t="shared" si="30"/>
        <v>Building</v>
      </c>
      <c r="F164" s="256" t="str">
        <f t="shared" si="31"/>
        <v>External</v>
      </c>
      <c r="G164" s="257"/>
      <c r="H164" s="258"/>
      <c r="I164" s="31"/>
    </row>
    <row r="165" spans="3:9" ht="12" customHeight="1" x14ac:dyDescent="0.2">
      <c r="C165" s="13"/>
      <c r="D165" s="264"/>
      <c r="E165" s="256" t="str">
        <f t="shared" si="30"/>
        <v>Building</v>
      </c>
      <c r="F165" s="256" t="str">
        <f t="shared" si="31"/>
        <v>External</v>
      </c>
      <c r="G165" s="257"/>
      <c r="H165" s="258"/>
      <c r="I165" s="31"/>
    </row>
    <row r="166" spans="3:9" ht="12" customHeight="1" x14ac:dyDescent="0.2">
      <c r="C166" s="13"/>
      <c r="D166" s="264"/>
      <c r="E166" s="256" t="str">
        <f t="shared" si="30"/>
        <v>Building</v>
      </c>
      <c r="F166" s="256" t="str">
        <f t="shared" si="31"/>
        <v>External</v>
      </c>
      <c r="G166" s="257"/>
      <c r="H166" s="258"/>
      <c r="I166" s="31"/>
    </row>
    <row r="167" spans="3:9" ht="12" customHeight="1" x14ac:dyDescent="0.2">
      <c r="C167" s="13"/>
      <c r="D167" s="264"/>
      <c r="E167" s="256" t="str">
        <f t="shared" si="30"/>
        <v>Building</v>
      </c>
      <c r="F167" s="256" t="str">
        <f t="shared" si="31"/>
        <v>External</v>
      </c>
      <c r="G167" s="257"/>
      <c r="H167" s="258"/>
      <c r="I167" s="31"/>
    </row>
    <row r="168" spans="3:9" ht="12" customHeight="1" x14ac:dyDescent="0.2">
      <c r="C168" s="13"/>
      <c r="D168" s="264"/>
      <c r="E168" s="256" t="str">
        <f t="shared" si="30"/>
        <v>Building</v>
      </c>
      <c r="F168" s="256" t="str">
        <f t="shared" si="31"/>
        <v>External</v>
      </c>
      <c r="G168" s="257"/>
      <c r="H168" s="258"/>
      <c r="I168" s="31"/>
    </row>
    <row r="169" spans="3:9" ht="12" customHeight="1" x14ac:dyDescent="0.2">
      <c r="C169" s="13"/>
      <c r="D169" s="264"/>
      <c r="E169" s="256" t="str">
        <f t="shared" si="30"/>
        <v>Building</v>
      </c>
      <c r="F169" s="256" t="str">
        <f t="shared" si="31"/>
        <v>External</v>
      </c>
      <c r="G169" s="257"/>
      <c r="H169" s="258"/>
      <c r="I169" s="31"/>
    </row>
    <row r="170" spans="3:9" ht="12" customHeight="1" x14ac:dyDescent="0.2">
      <c r="C170" s="13"/>
      <c r="D170" s="264">
        <v>17</v>
      </c>
      <c r="E170" s="252" t="str">
        <f>IF(OR(VLOOKUP(D170,'Services - WHC'!$D$10:$F$109,2,FALSE)="",VLOOKUP(D170,'Services - WHC'!$D$10:$F$109,2,FALSE)="[Enter service]"),"",VLOOKUP(D170,'Services - WHC'!$D$10:$F$109,2,FALSE))</f>
        <v>City Services</v>
      </c>
      <c r="F170" s="253" t="str">
        <f>IF(OR(VLOOKUP(D170,'Services - WHC'!$D$10:$F$109,3,FALSE)="",VLOOKUP(D170,'Services - WHC'!$D$10:$F$109,3,FALSE)="[Select]"),"",VLOOKUP(D170,'Services - WHC'!$D$10:$F$109,3,FALSE))</f>
        <v>External</v>
      </c>
      <c r="G170" s="254"/>
      <c r="H170" s="255"/>
      <c r="I170" s="31"/>
    </row>
    <row r="171" spans="3:9" ht="12" customHeight="1" x14ac:dyDescent="0.2">
      <c r="C171" s="13"/>
      <c r="D171" s="264"/>
      <c r="E171" s="256" t="str">
        <f t="shared" ref="E171:E179" si="32">E170</f>
        <v>City Services</v>
      </c>
      <c r="F171" s="256" t="str">
        <f t="shared" ref="F171:F179" si="33">F170</f>
        <v>External</v>
      </c>
      <c r="G171" s="257"/>
      <c r="H171" s="258"/>
      <c r="I171" s="31"/>
    </row>
    <row r="172" spans="3:9" ht="12" customHeight="1" x14ac:dyDescent="0.2">
      <c r="C172" s="13"/>
      <c r="D172" s="264"/>
      <c r="E172" s="256" t="str">
        <f t="shared" si="32"/>
        <v>City Services</v>
      </c>
      <c r="F172" s="256" t="str">
        <f t="shared" si="33"/>
        <v>External</v>
      </c>
      <c r="G172" s="257"/>
      <c r="H172" s="258"/>
      <c r="I172" s="31"/>
    </row>
    <row r="173" spans="3:9" ht="12" customHeight="1" x14ac:dyDescent="0.2">
      <c r="C173" s="13"/>
      <c r="D173" s="264"/>
      <c r="E173" s="256" t="str">
        <f t="shared" si="32"/>
        <v>City Services</v>
      </c>
      <c r="F173" s="256" t="str">
        <f t="shared" si="33"/>
        <v>External</v>
      </c>
      <c r="G173" s="257"/>
      <c r="H173" s="258"/>
      <c r="I173" s="31"/>
    </row>
    <row r="174" spans="3:9" ht="12" customHeight="1" x14ac:dyDescent="0.2">
      <c r="C174" s="13"/>
      <c r="D174" s="264"/>
      <c r="E174" s="256" t="str">
        <f t="shared" si="32"/>
        <v>City Services</v>
      </c>
      <c r="F174" s="256" t="str">
        <f t="shared" si="33"/>
        <v>External</v>
      </c>
      <c r="G174" s="257"/>
      <c r="H174" s="258"/>
      <c r="I174" s="31"/>
    </row>
    <row r="175" spans="3:9" ht="12" customHeight="1" x14ac:dyDescent="0.2">
      <c r="C175" s="13"/>
      <c r="D175" s="264"/>
      <c r="E175" s="256" t="str">
        <f t="shared" si="32"/>
        <v>City Services</v>
      </c>
      <c r="F175" s="256" t="str">
        <f t="shared" si="33"/>
        <v>External</v>
      </c>
      <c r="G175" s="257"/>
      <c r="H175" s="258"/>
      <c r="I175" s="31"/>
    </row>
    <row r="176" spans="3:9" ht="12" customHeight="1" x14ac:dyDescent="0.2">
      <c r="C176" s="13"/>
      <c r="D176" s="264"/>
      <c r="E176" s="256" t="str">
        <f t="shared" si="32"/>
        <v>City Services</v>
      </c>
      <c r="F176" s="256" t="str">
        <f t="shared" si="33"/>
        <v>External</v>
      </c>
      <c r="G176" s="257"/>
      <c r="H176" s="258"/>
      <c r="I176" s="31"/>
    </row>
    <row r="177" spans="3:9" ht="12" customHeight="1" x14ac:dyDescent="0.2">
      <c r="C177" s="13"/>
      <c r="D177" s="264"/>
      <c r="E177" s="256" t="str">
        <f t="shared" si="32"/>
        <v>City Services</v>
      </c>
      <c r="F177" s="256" t="str">
        <f t="shared" si="33"/>
        <v>External</v>
      </c>
      <c r="G177" s="257"/>
      <c r="H177" s="258"/>
      <c r="I177" s="31"/>
    </row>
    <row r="178" spans="3:9" ht="12" customHeight="1" x14ac:dyDescent="0.2">
      <c r="C178" s="13"/>
      <c r="D178" s="264"/>
      <c r="E178" s="256" t="str">
        <f t="shared" si="32"/>
        <v>City Services</v>
      </c>
      <c r="F178" s="256" t="str">
        <f t="shared" si="33"/>
        <v>External</v>
      </c>
      <c r="G178" s="257"/>
      <c r="H178" s="258"/>
      <c r="I178" s="31"/>
    </row>
    <row r="179" spans="3:9" ht="12" customHeight="1" x14ac:dyDescent="0.2">
      <c r="C179" s="13"/>
      <c r="D179" s="264"/>
      <c r="E179" s="256" t="str">
        <f t="shared" si="32"/>
        <v>City Services</v>
      </c>
      <c r="F179" s="256" t="str">
        <f t="shared" si="33"/>
        <v>External</v>
      </c>
      <c r="G179" s="257"/>
      <c r="H179" s="258"/>
      <c r="I179" s="31"/>
    </row>
    <row r="180" spans="3:9" ht="12" customHeight="1" x14ac:dyDescent="0.2">
      <c r="C180" s="13"/>
      <c r="D180" s="264">
        <v>18</v>
      </c>
      <c r="E180" s="252" t="str">
        <f>IF(OR(VLOOKUP(D180,'Services - WHC'!$D$10:$F$109,2,FALSE)="",VLOOKUP(D180,'Services - WHC'!$D$10:$F$109,2,FALSE)="[Enter service]"),"",VLOOKUP(D180,'Services - WHC'!$D$10:$F$109,2,FALSE))</f>
        <v>Property Management</v>
      </c>
      <c r="F180" s="253" t="str">
        <f>IF(OR(VLOOKUP(D180,'Services - WHC'!$D$10:$F$109,3,FALSE)="",VLOOKUP(D180,'Services - WHC'!$D$10:$F$109,3,FALSE)="[Select]"),"",VLOOKUP(D180,'Services - WHC'!$D$10:$F$109,3,FALSE))</f>
        <v>Mixed</v>
      </c>
      <c r="G180" s="254"/>
      <c r="H180" s="255"/>
      <c r="I180" s="31"/>
    </row>
    <row r="181" spans="3:9" ht="12" customHeight="1" x14ac:dyDescent="0.2">
      <c r="C181" s="13"/>
      <c r="D181" s="264"/>
      <c r="E181" s="256" t="str">
        <f t="shared" ref="E181:E189" si="34">E180</f>
        <v>Property Management</v>
      </c>
      <c r="F181" s="256" t="str">
        <f t="shared" ref="F181:F189" si="35">F180</f>
        <v>Mixed</v>
      </c>
      <c r="G181" s="257"/>
      <c r="H181" s="258"/>
      <c r="I181" s="31"/>
    </row>
    <row r="182" spans="3:9" ht="12" customHeight="1" x14ac:dyDescent="0.2">
      <c r="C182" s="13"/>
      <c r="D182" s="264"/>
      <c r="E182" s="256" t="str">
        <f t="shared" si="34"/>
        <v>Property Management</v>
      </c>
      <c r="F182" s="256" t="str">
        <f t="shared" si="35"/>
        <v>Mixed</v>
      </c>
      <c r="G182" s="257"/>
      <c r="H182" s="258"/>
      <c r="I182" s="31"/>
    </row>
    <row r="183" spans="3:9" ht="12" customHeight="1" x14ac:dyDescent="0.2">
      <c r="C183" s="13"/>
      <c r="D183" s="264"/>
      <c r="E183" s="256" t="str">
        <f t="shared" si="34"/>
        <v>Property Management</v>
      </c>
      <c r="F183" s="256" t="str">
        <f t="shared" si="35"/>
        <v>Mixed</v>
      </c>
      <c r="G183" s="257"/>
      <c r="H183" s="258"/>
      <c r="I183" s="31"/>
    </row>
    <row r="184" spans="3:9" ht="12" customHeight="1" x14ac:dyDescent="0.2">
      <c r="C184" s="13"/>
      <c r="D184" s="264"/>
      <c r="E184" s="256" t="str">
        <f t="shared" si="34"/>
        <v>Property Management</v>
      </c>
      <c r="F184" s="256" t="str">
        <f t="shared" si="35"/>
        <v>Mixed</v>
      </c>
      <c r="G184" s="257"/>
      <c r="H184" s="258"/>
      <c r="I184" s="31"/>
    </row>
    <row r="185" spans="3:9" ht="12" customHeight="1" x14ac:dyDescent="0.2">
      <c r="C185" s="13"/>
      <c r="D185" s="264"/>
      <c r="E185" s="256" t="str">
        <f t="shared" si="34"/>
        <v>Property Management</v>
      </c>
      <c r="F185" s="256" t="str">
        <f t="shared" si="35"/>
        <v>Mixed</v>
      </c>
      <c r="G185" s="257"/>
      <c r="H185" s="258"/>
      <c r="I185" s="31"/>
    </row>
    <row r="186" spans="3:9" ht="12" customHeight="1" x14ac:dyDescent="0.2">
      <c r="C186" s="13"/>
      <c r="D186" s="264"/>
      <c r="E186" s="256" t="str">
        <f t="shared" si="34"/>
        <v>Property Management</v>
      </c>
      <c r="F186" s="256" t="str">
        <f t="shared" si="35"/>
        <v>Mixed</v>
      </c>
      <c r="G186" s="257"/>
      <c r="H186" s="258"/>
      <c r="I186" s="31"/>
    </row>
    <row r="187" spans="3:9" ht="12" customHeight="1" x14ac:dyDescent="0.2">
      <c r="C187" s="13"/>
      <c r="D187" s="264"/>
      <c r="E187" s="256" t="str">
        <f t="shared" si="34"/>
        <v>Property Management</v>
      </c>
      <c r="F187" s="256" t="str">
        <f t="shared" si="35"/>
        <v>Mixed</v>
      </c>
      <c r="G187" s="257"/>
      <c r="H187" s="258"/>
      <c r="I187" s="31"/>
    </row>
    <row r="188" spans="3:9" ht="12" customHeight="1" x14ac:dyDescent="0.2">
      <c r="C188" s="13"/>
      <c r="D188" s="264"/>
      <c r="E188" s="256" t="str">
        <f t="shared" si="34"/>
        <v>Property Management</v>
      </c>
      <c r="F188" s="256" t="str">
        <f t="shared" si="35"/>
        <v>Mixed</v>
      </c>
      <c r="G188" s="257"/>
      <c r="H188" s="258"/>
      <c r="I188" s="31"/>
    </row>
    <row r="189" spans="3:9" ht="12" customHeight="1" x14ac:dyDescent="0.2">
      <c r="C189" s="13"/>
      <c r="D189" s="264"/>
      <c r="E189" s="256" t="str">
        <f t="shared" si="34"/>
        <v>Property Management</v>
      </c>
      <c r="F189" s="256" t="str">
        <f t="shared" si="35"/>
        <v>Mixed</v>
      </c>
      <c r="G189" s="257"/>
      <c r="H189" s="258"/>
      <c r="I189" s="31"/>
    </row>
    <row r="190" spans="3:9" ht="12" customHeight="1" x14ac:dyDescent="0.2">
      <c r="C190" s="13"/>
      <c r="D190" s="264">
        <v>19</v>
      </c>
      <c r="E190" s="252" t="str">
        <f>IF(OR(VLOOKUP(D190,'Services - WHC'!$D$10:$F$109,2,FALSE)="",VLOOKUP(D190,'Services - WHC'!$D$10:$F$109,2,FALSE)="[Enter service]"),"",VLOOKUP(D190,'Services - WHC'!$D$10:$F$109,2,FALSE))</f>
        <v>Community Amenity</v>
      </c>
      <c r="F190" s="253" t="str">
        <f>IF(OR(VLOOKUP(D190,'Services - WHC'!$D$10:$F$109,3,FALSE)="",VLOOKUP(D190,'Services - WHC'!$D$10:$F$109,3,FALSE)="[Select]"),"",VLOOKUP(D190,'Services - WHC'!$D$10:$F$109,3,FALSE))</f>
        <v>External</v>
      </c>
      <c r="G190" s="254"/>
      <c r="H190" s="255"/>
      <c r="I190" s="31"/>
    </row>
    <row r="191" spans="3:9" ht="12" customHeight="1" x14ac:dyDescent="0.2">
      <c r="C191" s="13"/>
      <c r="D191" s="264"/>
      <c r="E191" s="256" t="str">
        <f t="shared" ref="E191:E199" si="36">E190</f>
        <v>Community Amenity</v>
      </c>
      <c r="F191" s="256" t="str">
        <f t="shared" ref="F191:F199" si="37">F190</f>
        <v>External</v>
      </c>
      <c r="G191" s="257"/>
      <c r="H191" s="258"/>
      <c r="I191" s="31"/>
    </row>
    <row r="192" spans="3:9" ht="12" customHeight="1" x14ac:dyDescent="0.2">
      <c r="C192" s="13"/>
      <c r="D192" s="264"/>
      <c r="E192" s="256" t="str">
        <f t="shared" si="36"/>
        <v>Community Amenity</v>
      </c>
      <c r="F192" s="256" t="str">
        <f t="shared" si="37"/>
        <v>External</v>
      </c>
      <c r="G192" s="257"/>
      <c r="H192" s="258"/>
      <c r="I192" s="31"/>
    </row>
    <row r="193" spans="3:9" ht="12" customHeight="1" x14ac:dyDescent="0.2">
      <c r="C193" s="13"/>
      <c r="D193" s="264"/>
      <c r="E193" s="256" t="str">
        <f t="shared" si="36"/>
        <v>Community Amenity</v>
      </c>
      <c r="F193" s="256" t="str">
        <f t="shared" si="37"/>
        <v>External</v>
      </c>
      <c r="G193" s="257"/>
      <c r="H193" s="258"/>
      <c r="I193" s="31"/>
    </row>
    <row r="194" spans="3:9" ht="12" customHeight="1" x14ac:dyDescent="0.2">
      <c r="C194" s="13"/>
      <c r="D194" s="264"/>
      <c r="E194" s="256" t="str">
        <f t="shared" si="36"/>
        <v>Community Amenity</v>
      </c>
      <c r="F194" s="256" t="str">
        <f t="shared" si="37"/>
        <v>External</v>
      </c>
      <c r="G194" s="257"/>
      <c r="H194" s="258"/>
      <c r="I194" s="31"/>
    </row>
    <row r="195" spans="3:9" ht="12" customHeight="1" x14ac:dyDescent="0.2">
      <c r="C195" s="13"/>
      <c r="D195" s="264"/>
      <c r="E195" s="256" t="str">
        <f t="shared" si="36"/>
        <v>Community Amenity</v>
      </c>
      <c r="F195" s="256" t="str">
        <f t="shared" si="37"/>
        <v>External</v>
      </c>
      <c r="G195" s="257"/>
      <c r="H195" s="258"/>
      <c r="I195" s="31"/>
    </row>
    <row r="196" spans="3:9" ht="12" customHeight="1" x14ac:dyDescent="0.2">
      <c r="C196" s="13"/>
      <c r="D196" s="264"/>
      <c r="E196" s="256" t="str">
        <f t="shared" si="36"/>
        <v>Community Amenity</v>
      </c>
      <c r="F196" s="256" t="str">
        <f t="shared" si="37"/>
        <v>External</v>
      </c>
      <c r="G196" s="257"/>
      <c r="H196" s="258"/>
      <c r="I196" s="31"/>
    </row>
    <row r="197" spans="3:9" ht="12" customHeight="1" x14ac:dyDescent="0.2">
      <c r="C197" s="13"/>
      <c r="D197" s="264"/>
      <c r="E197" s="256" t="str">
        <f t="shared" si="36"/>
        <v>Community Amenity</v>
      </c>
      <c r="F197" s="256" t="str">
        <f t="shared" si="37"/>
        <v>External</v>
      </c>
      <c r="G197" s="257"/>
      <c r="H197" s="258"/>
      <c r="I197" s="31"/>
    </row>
    <row r="198" spans="3:9" ht="12" customHeight="1" x14ac:dyDescent="0.2">
      <c r="C198" s="13"/>
      <c r="D198" s="264"/>
      <c r="E198" s="256" t="str">
        <f t="shared" si="36"/>
        <v>Community Amenity</v>
      </c>
      <c r="F198" s="256" t="str">
        <f t="shared" si="37"/>
        <v>External</v>
      </c>
      <c r="G198" s="257"/>
      <c r="H198" s="258"/>
      <c r="I198" s="31"/>
    </row>
    <row r="199" spans="3:9" ht="12" customHeight="1" x14ac:dyDescent="0.2">
      <c r="C199" s="13"/>
      <c r="D199" s="264"/>
      <c r="E199" s="256" t="str">
        <f t="shared" si="36"/>
        <v>Community Amenity</v>
      </c>
      <c r="F199" s="256" t="str">
        <f t="shared" si="37"/>
        <v>External</v>
      </c>
      <c r="G199" s="257"/>
      <c r="H199" s="258"/>
      <c r="I199" s="31"/>
    </row>
    <row r="200" spans="3:9" ht="12" customHeight="1" x14ac:dyDescent="0.2">
      <c r="C200" s="13"/>
      <c r="D200" s="264">
        <v>20</v>
      </c>
      <c r="E200" s="252" t="str">
        <f>IF(OR(VLOOKUP(D200,'Services - WHC'!$D$10:$F$109,2,FALSE)="",VLOOKUP(D200,'Services - WHC'!$D$10:$F$109,2,FALSE)="[Enter service]"),"",VLOOKUP(D200,'Services - WHC'!$D$10:$F$109,2,FALSE))</f>
        <v>Environmental Services</v>
      </c>
      <c r="F200" s="253" t="str">
        <f>IF(OR(VLOOKUP(D200,'Services - WHC'!$D$10:$F$109,3,FALSE)="",VLOOKUP(D200,'Services - WHC'!$D$10:$F$109,3,FALSE)="[Select]"),"",VLOOKUP(D200,'Services - WHC'!$D$10:$F$109,3,FALSE))</f>
        <v>External</v>
      </c>
      <c r="G200" s="254"/>
      <c r="H200" s="255"/>
      <c r="I200" s="31"/>
    </row>
    <row r="201" spans="3:9" ht="12" customHeight="1" x14ac:dyDescent="0.2">
      <c r="C201" s="13"/>
      <c r="D201" s="264"/>
      <c r="E201" s="256" t="str">
        <f t="shared" ref="E201:E209" si="38">E200</f>
        <v>Environmental Services</v>
      </c>
      <c r="F201" s="256" t="str">
        <f t="shared" ref="F201:F209" si="39">F200</f>
        <v>External</v>
      </c>
      <c r="G201" s="257"/>
      <c r="H201" s="258"/>
      <c r="I201" s="31"/>
    </row>
    <row r="202" spans="3:9" ht="12" customHeight="1" x14ac:dyDescent="0.2">
      <c r="C202" s="13"/>
      <c r="D202" s="264"/>
      <c r="E202" s="256" t="str">
        <f t="shared" si="38"/>
        <v>Environmental Services</v>
      </c>
      <c r="F202" s="256" t="str">
        <f t="shared" si="39"/>
        <v>External</v>
      </c>
      <c r="G202" s="257"/>
      <c r="H202" s="258"/>
      <c r="I202" s="31"/>
    </row>
    <row r="203" spans="3:9" ht="12" customHeight="1" x14ac:dyDescent="0.2">
      <c r="C203" s="13"/>
      <c r="D203" s="264"/>
      <c r="E203" s="256" t="str">
        <f t="shared" si="38"/>
        <v>Environmental Services</v>
      </c>
      <c r="F203" s="256" t="str">
        <f t="shared" si="39"/>
        <v>External</v>
      </c>
      <c r="G203" s="257"/>
      <c r="H203" s="258"/>
      <c r="I203" s="31"/>
    </row>
    <row r="204" spans="3:9" ht="12" customHeight="1" x14ac:dyDescent="0.2">
      <c r="C204" s="13"/>
      <c r="D204" s="264"/>
      <c r="E204" s="256" t="str">
        <f t="shared" si="38"/>
        <v>Environmental Services</v>
      </c>
      <c r="F204" s="256" t="str">
        <f t="shared" si="39"/>
        <v>External</v>
      </c>
      <c r="G204" s="257"/>
      <c r="H204" s="258"/>
      <c r="I204" s="31"/>
    </row>
    <row r="205" spans="3:9" ht="12" customHeight="1" x14ac:dyDescent="0.2">
      <c r="C205" s="13"/>
      <c r="D205" s="264"/>
      <c r="E205" s="256" t="str">
        <f t="shared" si="38"/>
        <v>Environmental Services</v>
      </c>
      <c r="F205" s="256" t="str">
        <f t="shared" si="39"/>
        <v>External</v>
      </c>
      <c r="G205" s="257"/>
      <c r="H205" s="258"/>
      <c r="I205" s="31"/>
    </row>
    <row r="206" spans="3:9" ht="12" customHeight="1" x14ac:dyDescent="0.2">
      <c r="C206" s="13"/>
      <c r="D206" s="264"/>
      <c r="E206" s="256" t="str">
        <f t="shared" si="38"/>
        <v>Environmental Services</v>
      </c>
      <c r="F206" s="256" t="str">
        <f t="shared" si="39"/>
        <v>External</v>
      </c>
      <c r="G206" s="257"/>
      <c r="H206" s="258"/>
      <c r="I206" s="31"/>
    </row>
    <row r="207" spans="3:9" ht="12" customHeight="1" x14ac:dyDescent="0.2">
      <c r="C207" s="13"/>
      <c r="D207" s="264"/>
      <c r="E207" s="256" t="str">
        <f t="shared" si="38"/>
        <v>Environmental Services</v>
      </c>
      <c r="F207" s="256" t="str">
        <f t="shared" si="39"/>
        <v>External</v>
      </c>
      <c r="G207" s="257"/>
      <c r="H207" s="258"/>
      <c r="I207" s="31"/>
    </row>
    <row r="208" spans="3:9" ht="12" customHeight="1" x14ac:dyDescent="0.2">
      <c r="C208" s="13"/>
      <c r="D208" s="264"/>
      <c r="E208" s="256" t="str">
        <f t="shared" si="38"/>
        <v>Environmental Services</v>
      </c>
      <c r="F208" s="256" t="str">
        <f t="shared" si="39"/>
        <v>External</v>
      </c>
      <c r="G208" s="257"/>
      <c r="H208" s="258"/>
      <c r="I208" s="31"/>
    </row>
    <row r="209" spans="3:9" ht="12" customHeight="1" x14ac:dyDescent="0.2">
      <c r="C209" s="13"/>
      <c r="D209" s="264"/>
      <c r="E209" s="256" t="str">
        <f t="shared" si="38"/>
        <v>Environmental Services</v>
      </c>
      <c r="F209" s="256" t="str">
        <f t="shared" si="39"/>
        <v>External</v>
      </c>
      <c r="G209" s="257"/>
      <c r="H209" s="258"/>
      <c r="I209" s="31"/>
    </row>
    <row r="210" spans="3:9" ht="12" customHeight="1" x14ac:dyDescent="0.2">
      <c r="C210" s="13"/>
      <c r="D210" s="264">
        <v>21</v>
      </c>
      <c r="E210" s="252" t="str">
        <f>IF(OR(VLOOKUP(D210,'Services - WHC'!$D$10:$F$109,2,FALSE)="",VLOOKUP(D210,'Services - WHC'!$D$10:$F$109,2,FALSE)="[Enter service]"),"",VLOOKUP(D210,'Services - WHC'!$D$10:$F$109,2,FALSE))</f>
        <v>Facilities</v>
      </c>
      <c r="F210" s="253" t="str">
        <f>IF(OR(VLOOKUP(D210,'Services - WHC'!$D$10:$F$109,3,FALSE)="",VLOOKUP(D210,'Services - WHC'!$D$10:$F$109,3,FALSE)="[Select]"),"",VLOOKUP(D210,'Services - WHC'!$D$10:$F$109,3,FALSE))</f>
        <v>External</v>
      </c>
      <c r="G210" s="254"/>
      <c r="H210" s="255"/>
      <c r="I210" s="31"/>
    </row>
    <row r="211" spans="3:9" ht="12" customHeight="1" x14ac:dyDescent="0.2">
      <c r="C211" s="13"/>
      <c r="D211" s="264"/>
      <c r="E211" s="256" t="str">
        <f t="shared" ref="E211:E219" si="40">E210</f>
        <v>Facilities</v>
      </c>
      <c r="F211" s="256" t="str">
        <f t="shared" ref="F211:F219" si="41">F210</f>
        <v>External</v>
      </c>
      <c r="G211" s="257"/>
      <c r="H211" s="258"/>
      <c r="I211" s="31"/>
    </row>
    <row r="212" spans="3:9" ht="12" customHeight="1" x14ac:dyDescent="0.2">
      <c r="C212" s="13"/>
      <c r="D212" s="264"/>
      <c r="E212" s="256" t="str">
        <f t="shared" si="40"/>
        <v>Facilities</v>
      </c>
      <c r="F212" s="256" t="str">
        <f t="shared" si="41"/>
        <v>External</v>
      </c>
      <c r="G212" s="257"/>
      <c r="H212" s="258"/>
      <c r="I212" s="31"/>
    </row>
    <row r="213" spans="3:9" ht="12" customHeight="1" x14ac:dyDescent="0.2">
      <c r="C213" s="13"/>
      <c r="D213" s="264"/>
      <c r="E213" s="256" t="str">
        <f t="shared" si="40"/>
        <v>Facilities</v>
      </c>
      <c r="F213" s="256" t="str">
        <f t="shared" si="41"/>
        <v>External</v>
      </c>
      <c r="G213" s="257"/>
      <c r="H213" s="258"/>
      <c r="I213" s="31"/>
    </row>
    <row r="214" spans="3:9" ht="12" customHeight="1" x14ac:dyDescent="0.2">
      <c r="C214" s="13"/>
      <c r="D214" s="264"/>
      <c r="E214" s="256" t="str">
        <f t="shared" si="40"/>
        <v>Facilities</v>
      </c>
      <c r="F214" s="256" t="str">
        <f t="shared" si="41"/>
        <v>External</v>
      </c>
      <c r="G214" s="257"/>
      <c r="H214" s="258"/>
      <c r="I214" s="31"/>
    </row>
    <row r="215" spans="3:9" ht="12" customHeight="1" x14ac:dyDescent="0.2">
      <c r="C215" s="13"/>
      <c r="D215" s="264"/>
      <c r="E215" s="256" t="str">
        <f t="shared" si="40"/>
        <v>Facilities</v>
      </c>
      <c r="F215" s="256" t="str">
        <f t="shared" si="41"/>
        <v>External</v>
      </c>
      <c r="G215" s="257"/>
      <c r="H215" s="258"/>
      <c r="I215" s="31"/>
    </row>
    <row r="216" spans="3:9" ht="12" customHeight="1" x14ac:dyDescent="0.2">
      <c r="C216" s="13"/>
      <c r="D216" s="264"/>
      <c r="E216" s="256" t="str">
        <f t="shared" si="40"/>
        <v>Facilities</v>
      </c>
      <c r="F216" s="256" t="str">
        <f t="shared" si="41"/>
        <v>External</v>
      </c>
      <c r="G216" s="257"/>
      <c r="H216" s="258"/>
      <c r="I216" s="31"/>
    </row>
    <row r="217" spans="3:9" ht="12" customHeight="1" x14ac:dyDescent="0.2">
      <c r="C217" s="13"/>
      <c r="D217" s="264"/>
      <c r="E217" s="256" t="str">
        <f t="shared" si="40"/>
        <v>Facilities</v>
      </c>
      <c r="F217" s="256" t="str">
        <f t="shared" si="41"/>
        <v>External</v>
      </c>
      <c r="G217" s="257"/>
      <c r="H217" s="258"/>
      <c r="I217" s="31"/>
    </row>
    <row r="218" spans="3:9" ht="12" customHeight="1" x14ac:dyDescent="0.2">
      <c r="C218" s="13"/>
      <c r="D218" s="264"/>
      <c r="E218" s="256" t="str">
        <f t="shared" si="40"/>
        <v>Facilities</v>
      </c>
      <c r="F218" s="256" t="str">
        <f t="shared" si="41"/>
        <v>External</v>
      </c>
      <c r="G218" s="257"/>
      <c r="H218" s="258"/>
      <c r="I218" s="31"/>
    </row>
    <row r="219" spans="3:9" ht="12" customHeight="1" x14ac:dyDescent="0.2">
      <c r="C219" s="13"/>
      <c r="D219" s="264"/>
      <c r="E219" s="256" t="str">
        <f t="shared" si="40"/>
        <v>Facilities</v>
      </c>
      <c r="F219" s="256" t="str">
        <f t="shared" si="41"/>
        <v>External</v>
      </c>
      <c r="G219" s="257"/>
      <c r="H219" s="258"/>
      <c r="I219" s="31"/>
    </row>
    <row r="220" spans="3:9" ht="12" customHeight="1" x14ac:dyDescent="0.2">
      <c r="C220" s="13"/>
      <c r="D220" s="264">
        <v>22</v>
      </c>
      <c r="E220" s="252" t="str">
        <f>IF(OR(VLOOKUP(D220,'Services - WHC'!$D$10:$F$109,2,FALSE)="",VLOOKUP(D220,'Services - WHC'!$D$10:$F$109,2,FALSE)="[Enter service]"),"",VLOOKUP(D220,'Services - WHC'!$D$10:$F$109,2,FALSE))</f>
        <v>Growth &amp; Development</v>
      </c>
      <c r="F220" s="253" t="str">
        <f>IF(OR(VLOOKUP(D220,'Services - WHC'!$D$10:$F$109,3,FALSE)="",VLOOKUP(D220,'Services - WHC'!$D$10:$F$109,3,FALSE)="[Select]"),"",VLOOKUP(D220,'Services - WHC'!$D$10:$F$109,3,FALSE))</f>
        <v>Mixed</v>
      </c>
      <c r="G220" s="254"/>
      <c r="H220" s="255"/>
      <c r="I220" s="31"/>
    </row>
    <row r="221" spans="3:9" ht="12" customHeight="1" x14ac:dyDescent="0.2">
      <c r="C221" s="13"/>
      <c r="D221" s="264"/>
      <c r="E221" s="256" t="str">
        <f t="shared" ref="E221:E229" si="42">E220</f>
        <v>Growth &amp; Development</v>
      </c>
      <c r="F221" s="256" t="str">
        <f t="shared" ref="F221:F229" si="43">F220</f>
        <v>Mixed</v>
      </c>
      <c r="G221" s="257"/>
      <c r="H221" s="258"/>
      <c r="I221" s="31"/>
    </row>
    <row r="222" spans="3:9" ht="12" customHeight="1" x14ac:dyDescent="0.2">
      <c r="C222" s="13"/>
      <c r="D222" s="264"/>
      <c r="E222" s="256" t="str">
        <f t="shared" si="42"/>
        <v>Growth &amp; Development</v>
      </c>
      <c r="F222" s="256" t="str">
        <f t="shared" si="43"/>
        <v>Mixed</v>
      </c>
      <c r="G222" s="257"/>
      <c r="H222" s="258"/>
      <c r="I222" s="31"/>
    </row>
    <row r="223" spans="3:9" ht="12" customHeight="1" x14ac:dyDescent="0.2">
      <c r="C223" s="13"/>
      <c r="D223" s="264"/>
      <c r="E223" s="256" t="str">
        <f t="shared" si="42"/>
        <v>Growth &amp; Development</v>
      </c>
      <c r="F223" s="256" t="str">
        <f t="shared" si="43"/>
        <v>Mixed</v>
      </c>
      <c r="G223" s="257"/>
      <c r="H223" s="258"/>
      <c r="I223" s="31"/>
    </row>
    <row r="224" spans="3:9" ht="12" customHeight="1" x14ac:dyDescent="0.2">
      <c r="C224" s="13"/>
      <c r="D224" s="264"/>
      <c r="E224" s="256" t="str">
        <f t="shared" si="42"/>
        <v>Growth &amp; Development</v>
      </c>
      <c r="F224" s="256" t="str">
        <f t="shared" si="43"/>
        <v>Mixed</v>
      </c>
      <c r="G224" s="257"/>
      <c r="H224" s="258"/>
      <c r="I224" s="31"/>
    </row>
    <row r="225" spans="3:9" ht="12" customHeight="1" x14ac:dyDescent="0.2">
      <c r="C225" s="13"/>
      <c r="D225" s="264"/>
      <c r="E225" s="256" t="str">
        <f t="shared" si="42"/>
        <v>Growth &amp; Development</v>
      </c>
      <c r="F225" s="256" t="str">
        <f t="shared" si="43"/>
        <v>Mixed</v>
      </c>
      <c r="G225" s="257"/>
      <c r="H225" s="258"/>
      <c r="I225" s="31"/>
    </row>
    <row r="226" spans="3:9" ht="12" customHeight="1" x14ac:dyDescent="0.2">
      <c r="C226" s="13"/>
      <c r="D226" s="264"/>
      <c r="E226" s="256" t="str">
        <f t="shared" si="42"/>
        <v>Growth &amp; Development</v>
      </c>
      <c r="F226" s="256" t="str">
        <f t="shared" si="43"/>
        <v>Mixed</v>
      </c>
      <c r="G226" s="257"/>
      <c r="H226" s="258"/>
      <c r="I226" s="31"/>
    </row>
    <row r="227" spans="3:9" ht="12" customHeight="1" x14ac:dyDescent="0.2">
      <c r="C227" s="13"/>
      <c r="D227" s="264"/>
      <c r="E227" s="256" t="str">
        <f t="shared" si="42"/>
        <v>Growth &amp; Development</v>
      </c>
      <c r="F227" s="256" t="str">
        <f t="shared" si="43"/>
        <v>Mixed</v>
      </c>
      <c r="G227" s="257"/>
      <c r="H227" s="258"/>
      <c r="I227" s="31"/>
    </row>
    <row r="228" spans="3:9" ht="12" customHeight="1" x14ac:dyDescent="0.2">
      <c r="C228" s="13"/>
      <c r="D228" s="264"/>
      <c r="E228" s="256" t="str">
        <f t="shared" si="42"/>
        <v>Growth &amp; Development</v>
      </c>
      <c r="F228" s="256" t="str">
        <f t="shared" si="43"/>
        <v>Mixed</v>
      </c>
      <c r="G228" s="257"/>
      <c r="H228" s="258"/>
      <c r="I228" s="31"/>
    </row>
    <row r="229" spans="3:9" ht="12" customHeight="1" x14ac:dyDescent="0.2">
      <c r="C229" s="13"/>
      <c r="D229" s="264"/>
      <c r="E229" s="256" t="str">
        <f t="shared" si="42"/>
        <v>Growth &amp; Development</v>
      </c>
      <c r="F229" s="256" t="str">
        <f t="shared" si="43"/>
        <v>Mixed</v>
      </c>
      <c r="G229" s="257"/>
      <c r="H229" s="258"/>
      <c r="I229" s="31"/>
    </row>
    <row r="230" spans="3:9" ht="12" customHeight="1" x14ac:dyDescent="0.2">
      <c r="C230" s="13"/>
      <c r="D230" s="264">
        <v>23</v>
      </c>
      <c r="E230" s="252" t="str">
        <f>IF(OR(VLOOKUP(D230,'Services - WHC'!$D$10:$F$109,2,FALSE)="",VLOOKUP(D230,'Services - WHC'!$D$10:$F$109,2,FALSE)="[Enter service]"),"",VLOOKUP(D230,'Services - WHC'!$D$10:$F$109,2,FALSE))</f>
        <v>Infrastructure Design &amp; Delivery</v>
      </c>
      <c r="F230" s="253" t="str">
        <f>IF(OR(VLOOKUP(D230,'Services - WHC'!$D$10:$F$109,3,FALSE)="",VLOOKUP(D230,'Services - WHC'!$D$10:$F$109,3,FALSE)="[Select]"),"",VLOOKUP(D230,'Services - WHC'!$D$10:$F$109,3,FALSE))</f>
        <v>External</v>
      </c>
      <c r="G230" s="254"/>
      <c r="H230" s="255"/>
      <c r="I230" s="31"/>
    </row>
    <row r="231" spans="3:9" ht="12" customHeight="1" x14ac:dyDescent="0.2">
      <c r="C231" s="13"/>
      <c r="D231" s="264"/>
      <c r="E231" s="256" t="str">
        <f t="shared" ref="E231:E239" si="44">E230</f>
        <v>Infrastructure Design &amp; Delivery</v>
      </c>
      <c r="F231" s="256" t="str">
        <f t="shared" ref="F231:F239" si="45">F230</f>
        <v>External</v>
      </c>
      <c r="G231" s="257"/>
      <c r="H231" s="258"/>
      <c r="I231" s="31"/>
    </row>
    <row r="232" spans="3:9" ht="12" customHeight="1" x14ac:dyDescent="0.2">
      <c r="C232" s="13"/>
      <c r="D232" s="264"/>
      <c r="E232" s="256" t="str">
        <f t="shared" si="44"/>
        <v>Infrastructure Design &amp; Delivery</v>
      </c>
      <c r="F232" s="256" t="str">
        <f t="shared" si="45"/>
        <v>External</v>
      </c>
      <c r="G232" s="257"/>
      <c r="H232" s="258"/>
      <c r="I232" s="31"/>
    </row>
    <row r="233" spans="3:9" ht="12" customHeight="1" x14ac:dyDescent="0.2">
      <c r="C233" s="13"/>
      <c r="D233" s="264"/>
      <c r="E233" s="256" t="str">
        <f t="shared" si="44"/>
        <v>Infrastructure Design &amp; Delivery</v>
      </c>
      <c r="F233" s="256" t="str">
        <f t="shared" si="45"/>
        <v>External</v>
      </c>
      <c r="G233" s="257"/>
      <c r="H233" s="258"/>
      <c r="I233" s="31"/>
    </row>
    <row r="234" spans="3:9" ht="12" customHeight="1" x14ac:dyDescent="0.2">
      <c r="C234" s="13"/>
      <c r="D234" s="264"/>
      <c r="E234" s="256" t="str">
        <f t="shared" si="44"/>
        <v>Infrastructure Design &amp; Delivery</v>
      </c>
      <c r="F234" s="256" t="str">
        <f t="shared" si="45"/>
        <v>External</v>
      </c>
      <c r="G234" s="257"/>
      <c r="H234" s="258"/>
      <c r="I234" s="31"/>
    </row>
    <row r="235" spans="3:9" ht="12" customHeight="1" x14ac:dyDescent="0.2">
      <c r="C235" s="13"/>
      <c r="D235" s="264"/>
      <c r="E235" s="256" t="str">
        <f t="shared" si="44"/>
        <v>Infrastructure Design &amp; Delivery</v>
      </c>
      <c r="F235" s="256" t="str">
        <f t="shared" si="45"/>
        <v>External</v>
      </c>
      <c r="G235" s="257"/>
      <c r="H235" s="258"/>
      <c r="I235" s="31"/>
    </row>
    <row r="236" spans="3:9" ht="12" customHeight="1" x14ac:dyDescent="0.2">
      <c r="C236" s="13"/>
      <c r="D236" s="264"/>
      <c r="E236" s="256" t="str">
        <f t="shared" si="44"/>
        <v>Infrastructure Design &amp; Delivery</v>
      </c>
      <c r="F236" s="256" t="str">
        <f t="shared" si="45"/>
        <v>External</v>
      </c>
      <c r="G236" s="257"/>
      <c r="H236" s="258"/>
      <c r="I236" s="31"/>
    </row>
    <row r="237" spans="3:9" ht="12" customHeight="1" x14ac:dyDescent="0.2">
      <c r="C237" s="13"/>
      <c r="D237" s="264"/>
      <c r="E237" s="256" t="str">
        <f t="shared" si="44"/>
        <v>Infrastructure Design &amp; Delivery</v>
      </c>
      <c r="F237" s="256" t="str">
        <f t="shared" si="45"/>
        <v>External</v>
      </c>
      <c r="G237" s="257"/>
      <c r="H237" s="258"/>
      <c r="I237" s="31"/>
    </row>
    <row r="238" spans="3:9" ht="12" customHeight="1" x14ac:dyDescent="0.2">
      <c r="C238" s="13"/>
      <c r="D238" s="264"/>
      <c r="E238" s="256" t="str">
        <f t="shared" si="44"/>
        <v>Infrastructure Design &amp; Delivery</v>
      </c>
      <c r="F238" s="256" t="str">
        <f t="shared" si="45"/>
        <v>External</v>
      </c>
      <c r="G238" s="257"/>
      <c r="H238" s="258"/>
      <c r="I238" s="31"/>
    </row>
    <row r="239" spans="3:9" ht="12" customHeight="1" x14ac:dyDescent="0.2">
      <c r="C239" s="13"/>
      <c r="D239" s="264"/>
      <c r="E239" s="256" t="str">
        <f t="shared" si="44"/>
        <v>Infrastructure Design &amp; Delivery</v>
      </c>
      <c r="F239" s="256" t="str">
        <f t="shared" si="45"/>
        <v>External</v>
      </c>
      <c r="G239" s="257"/>
      <c r="H239" s="258"/>
      <c r="I239" s="31"/>
    </row>
    <row r="240" spans="3:9" ht="12" customHeight="1" x14ac:dyDescent="0.2">
      <c r="C240" s="13"/>
      <c r="D240" s="264">
        <v>24</v>
      </c>
      <c r="E240" s="252" t="str">
        <f>IF(OR(VLOOKUP(D240,'Services - WHC'!$D$10:$F$109,2,FALSE)="",VLOOKUP(D240,'Services - WHC'!$D$10:$F$109,2,FALSE)="[Enter service]"),"",VLOOKUP(D240,'Services - WHC'!$D$10:$F$109,2,FALSE))</f>
        <v>Ballarat Regional Tourism</v>
      </c>
      <c r="F240" s="253" t="str">
        <f>IF(OR(VLOOKUP(D240,'Services - WHC'!$D$10:$F$109,3,FALSE)="",VLOOKUP(D240,'Services - WHC'!$D$10:$F$109,3,FALSE)="[Select]"),"",VLOOKUP(D240,'Services - WHC'!$D$10:$F$109,3,FALSE))</f>
        <v>External</v>
      </c>
      <c r="G240" s="254"/>
      <c r="H240" s="255"/>
      <c r="I240" s="31"/>
    </row>
    <row r="241" spans="3:9" ht="12" customHeight="1" x14ac:dyDescent="0.2">
      <c r="C241" s="13"/>
      <c r="D241" s="264"/>
      <c r="E241" s="256" t="str">
        <f t="shared" ref="E241:E249" si="46">E240</f>
        <v>Ballarat Regional Tourism</v>
      </c>
      <c r="F241" s="256" t="str">
        <f t="shared" ref="F241:F249" si="47">F240</f>
        <v>External</v>
      </c>
      <c r="G241" s="257"/>
      <c r="H241" s="258"/>
      <c r="I241" s="31"/>
    </row>
    <row r="242" spans="3:9" ht="12" customHeight="1" x14ac:dyDescent="0.2">
      <c r="C242" s="13"/>
      <c r="D242" s="264"/>
      <c r="E242" s="256" t="str">
        <f t="shared" si="46"/>
        <v>Ballarat Regional Tourism</v>
      </c>
      <c r="F242" s="256" t="str">
        <f t="shared" si="47"/>
        <v>External</v>
      </c>
      <c r="G242" s="257"/>
      <c r="H242" s="258"/>
      <c r="I242" s="31"/>
    </row>
    <row r="243" spans="3:9" ht="12" customHeight="1" x14ac:dyDescent="0.2">
      <c r="C243" s="13"/>
      <c r="D243" s="264"/>
      <c r="E243" s="256" t="str">
        <f t="shared" si="46"/>
        <v>Ballarat Regional Tourism</v>
      </c>
      <c r="F243" s="256" t="str">
        <f t="shared" si="47"/>
        <v>External</v>
      </c>
      <c r="G243" s="257"/>
      <c r="H243" s="258"/>
      <c r="I243" s="31"/>
    </row>
    <row r="244" spans="3:9" ht="12" customHeight="1" x14ac:dyDescent="0.2">
      <c r="C244" s="13"/>
      <c r="D244" s="264"/>
      <c r="E244" s="256" t="str">
        <f t="shared" si="46"/>
        <v>Ballarat Regional Tourism</v>
      </c>
      <c r="F244" s="256" t="str">
        <f t="shared" si="47"/>
        <v>External</v>
      </c>
      <c r="G244" s="257"/>
      <c r="H244" s="258"/>
      <c r="I244" s="31"/>
    </row>
    <row r="245" spans="3:9" ht="12" customHeight="1" x14ac:dyDescent="0.2">
      <c r="C245" s="13"/>
      <c r="D245" s="264"/>
      <c r="E245" s="256" t="str">
        <f t="shared" si="46"/>
        <v>Ballarat Regional Tourism</v>
      </c>
      <c r="F245" s="256" t="str">
        <f t="shared" si="47"/>
        <v>External</v>
      </c>
      <c r="G245" s="257"/>
      <c r="H245" s="258"/>
      <c r="I245" s="31"/>
    </row>
    <row r="246" spans="3:9" ht="12" customHeight="1" x14ac:dyDescent="0.2">
      <c r="C246" s="13"/>
      <c r="D246" s="264"/>
      <c r="E246" s="256" t="str">
        <f t="shared" si="46"/>
        <v>Ballarat Regional Tourism</v>
      </c>
      <c r="F246" s="256" t="str">
        <f t="shared" si="47"/>
        <v>External</v>
      </c>
      <c r="G246" s="257"/>
      <c r="H246" s="258"/>
      <c r="I246" s="31"/>
    </row>
    <row r="247" spans="3:9" ht="12" customHeight="1" x14ac:dyDescent="0.2">
      <c r="C247" s="13"/>
      <c r="D247" s="264"/>
      <c r="E247" s="256" t="str">
        <f t="shared" si="46"/>
        <v>Ballarat Regional Tourism</v>
      </c>
      <c r="F247" s="256" t="str">
        <f t="shared" si="47"/>
        <v>External</v>
      </c>
      <c r="G247" s="257"/>
      <c r="H247" s="258"/>
      <c r="I247" s="31"/>
    </row>
    <row r="248" spans="3:9" ht="12" customHeight="1" x14ac:dyDescent="0.2">
      <c r="C248" s="13"/>
      <c r="D248" s="264"/>
      <c r="E248" s="256" t="str">
        <f t="shared" si="46"/>
        <v>Ballarat Regional Tourism</v>
      </c>
      <c r="F248" s="256" t="str">
        <f t="shared" si="47"/>
        <v>External</v>
      </c>
      <c r="G248" s="257"/>
      <c r="H248" s="258"/>
      <c r="I248" s="31"/>
    </row>
    <row r="249" spans="3:9" ht="12" customHeight="1" x14ac:dyDescent="0.2">
      <c r="C249" s="13"/>
      <c r="D249" s="264"/>
      <c r="E249" s="256" t="str">
        <f t="shared" si="46"/>
        <v>Ballarat Regional Tourism</v>
      </c>
      <c r="F249" s="256" t="str">
        <f t="shared" si="47"/>
        <v>External</v>
      </c>
      <c r="G249" s="257"/>
      <c r="H249" s="258"/>
      <c r="I249" s="31"/>
    </row>
    <row r="250" spans="3:9" ht="12" customHeight="1" x14ac:dyDescent="0.2">
      <c r="C250" s="13"/>
      <c r="D250" s="264">
        <v>25</v>
      </c>
      <c r="E250" s="252" t="str">
        <f>IF(OR(VLOOKUP(D250,'Services - WHC'!$D$10:$F$109,2,FALSE)="",VLOOKUP(D250,'Services - WHC'!$D$10:$F$109,2,FALSE)="[Enter service]"),"",VLOOKUP(D250,'Services - WHC'!$D$10:$F$109,2,FALSE))</f>
        <v>Economic Development</v>
      </c>
      <c r="F250" s="253" t="str">
        <f>IF(OR(VLOOKUP(D250,'Services - WHC'!$D$10:$F$109,3,FALSE)="",VLOOKUP(D250,'Services - WHC'!$D$10:$F$109,3,FALSE)="[Select]"),"",VLOOKUP(D250,'Services - WHC'!$D$10:$F$109,3,FALSE))</f>
        <v>External</v>
      </c>
      <c r="G250" s="254"/>
      <c r="H250" s="255"/>
      <c r="I250" s="31"/>
    </row>
    <row r="251" spans="3:9" ht="12" customHeight="1" x14ac:dyDescent="0.2">
      <c r="C251" s="13"/>
      <c r="D251" s="264"/>
      <c r="E251" s="256" t="str">
        <f t="shared" ref="E251:E259" si="48">E250</f>
        <v>Economic Development</v>
      </c>
      <c r="F251" s="256" t="str">
        <f t="shared" ref="F251:F259" si="49">F250</f>
        <v>External</v>
      </c>
      <c r="G251" s="257"/>
      <c r="H251" s="258"/>
      <c r="I251" s="31"/>
    </row>
    <row r="252" spans="3:9" ht="12" customHeight="1" x14ac:dyDescent="0.2">
      <c r="C252" s="13"/>
      <c r="D252" s="264"/>
      <c r="E252" s="256" t="str">
        <f t="shared" si="48"/>
        <v>Economic Development</v>
      </c>
      <c r="F252" s="256" t="str">
        <f t="shared" si="49"/>
        <v>External</v>
      </c>
      <c r="G252" s="257"/>
      <c r="H252" s="258"/>
      <c r="I252" s="31"/>
    </row>
    <row r="253" spans="3:9" ht="12" customHeight="1" x14ac:dyDescent="0.2">
      <c r="C253" s="13"/>
      <c r="D253" s="264"/>
      <c r="E253" s="256" t="str">
        <f t="shared" si="48"/>
        <v>Economic Development</v>
      </c>
      <c r="F253" s="256" t="str">
        <f t="shared" si="49"/>
        <v>External</v>
      </c>
      <c r="G253" s="257"/>
      <c r="H253" s="258"/>
      <c r="I253" s="31"/>
    </row>
    <row r="254" spans="3:9" ht="12" customHeight="1" x14ac:dyDescent="0.2">
      <c r="C254" s="13"/>
      <c r="D254" s="264"/>
      <c r="E254" s="256" t="str">
        <f t="shared" si="48"/>
        <v>Economic Development</v>
      </c>
      <c r="F254" s="256" t="str">
        <f t="shared" si="49"/>
        <v>External</v>
      </c>
      <c r="G254" s="257"/>
      <c r="H254" s="258"/>
      <c r="I254" s="31"/>
    </row>
    <row r="255" spans="3:9" ht="12" customHeight="1" x14ac:dyDescent="0.2">
      <c r="C255" s="13"/>
      <c r="D255" s="264"/>
      <c r="E255" s="256" t="str">
        <f t="shared" si="48"/>
        <v>Economic Development</v>
      </c>
      <c r="F255" s="256" t="str">
        <f t="shared" si="49"/>
        <v>External</v>
      </c>
      <c r="G255" s="257"/>
      <c r="H255" s="258"/>
      <c r="I255" s="31"/>
    </row>
    <row r="256" spans="3:9" ht="12" customHeight="1" x14ac:dyDescent="0.2">
      <c r="C256" s="13"/>
      <c r="D256" s="264"/>
      <c r="E256" s="256" t="str">
        <f t="shared" si="48"/>
        <v>Economic Development</v>
      </c>
      <c r="F256" s="256" t="str">
        <f t="shared" si="49"/>
        <v>External</v>
      </c>
      <c r="G256" s="257"/>
      <c r="H256" s="258"/>
      <c r="I256" s="31"/>
    </row>
    <row r="257" spans="3:9" ht="12" customHeight="1" x14ac:dyDescent="0.2">
      <c r="C257" s="13"/>
      <c r="D257" s="264"/>
      <c r="E257" s="256" t="str">
        <f t="shared" si="48"/>
        <v>Economic Development</v>
      </c>
      <c r="F257" s="256" t="str">
        <f t="shared" si="49"/>
        <v>External</v>
      </c>
      <c r="G257" s="257"/>
      <c r="H257" s="258"/>
      <c r="I257" s="31"/>
    </row>
    <row r="258" spans="3:9" ht="12" customHeight="1" x14ac:dyDescent="0.2">
      <c r="C258" s="13"/>
      <c r="D258" s="264"/>
      <c r="E258" s="256" t="str">
        <f t="shared" si="48"/>
        <v>Economic Development</v>
      </c>
      <c r="F258" s="256" t="str">
        <f t="shared" si="49"/>
        <v>External</v>
      </c>
      <c r="G258" s="257"/>
      <c r="H258" s="258"/>
      <c r="I258" s="31"/>
    </row>
    <row r="259" spans="3:9" ht="12" customHeight="1" x14ac:dyDescent="0.2">
      <c r="C259" s="13"/>
      <c r="D259" s="264"/>
      <c r="E259" s="256" t="str">
        <f t="shared" si="48"/>
        <v>Economic Development</v>
      </c>
      <c r="F259" s="256" t="str">
        <f t="shared" si="49"/>
        <v>External</v>
      </c>
      <c r="G259" s="257"/>
      <c r="H259" s="258"/>
      <c r="I259" s="31"/>
    </row>
    <row r="260" spans="3:9" ht="12" customHeight="1" x14ac:dyDescent="0.2">
      <c r="C260" s="13"/>
      <c r="D260" s="264">
        <v>26</v>
      </c>
      <c r="E260" s="252" t="str">
        <f>IF(OR(VLOOKUP(D260,'Services - WHC'!$D$10:$F$109,2,FALSE)="",VLOOKUP(D260,'Services - WHC'!$D$10:$F$109,2,FALSE)="[Enter service]"),"",VLOOKUP(D260,'Services - WHC'!$D$10:$F$109,2,FALSE))</f>
        <v>Her Majesty's Theatre</v>
      </c>
      <c r="F260" s="253" t="str">
        <f>IF(OR(VLOOKUP(D260,'Services - WHC'!$D$10:$F$109,3,FALSE)="",VLOOKUP(D260,'Services - WHC'!$D$10:$F$109,3,FALSE)="[Select]"),"",VLOOKUP(D260,'Services - WHC'!$D$10:$F$109,3,FALSE))</f>
        <v>External</v>
      </c>
      <c r="G260" s="254"/>
      <c r="H260" s="255"/>
      <c r="I260" s="31"/>
    </row>
    <row r="261" spans="3:9" ht="12" customHeight="1" x14ac:dyDescent="0.2">
      <c r="C261" s="13"/>
      <c r="D261" s="264"/>
      <c r="E261" s="256" t="str">
        <f t="shared" ref="E261:E269" si="50">E260</f>
        <v>Her Majesty's Theatre</v>
      </c>
      <c r="F261" s="256" t="str">
        <f t="shared" ref="F261:F269" si="51">F260</f>
        <v>External</v>
      </c>
      <c r="G261" s="257"/>
      <c r="H261" s="258"/>
      <c r="I261" s="31"/>
    </row>
    <row r="262" spans="3:9" ht="12" customHeight="1" x14ac:dyDescent="0.2">
      <c r="C262" s="13"/>
      <c r="D262" s="264"/>
      <c r="E262" s="256" t="str">
        <f t="shared" si="50"/>
        <v>Her Majesty's Theatre</v>
      </c>
      <c r="F262" s="256" t="str">
        <f t="shared" si="51"/>
        <v>External</v>
      </c>
      <c r="G262" s="257"/>
      <c r="H262" s="258"/>
      <c r="I262" s="31"/>
    </row>
    <row r="263" spans="3:9" ht="12" customHeight="1" x14ac:dyDescent="0.2">
      <c r="C263" s="13"/>
      <c r="D263" s="264"/>
      <c r="E263" s="256" t="str">
        <f t="shared" si="50"/>
        <v>Her Majesty's Theatre</v>
      </c>
      <c r="F263" s="256" t="str">
        <f t="shared" si="51"/>
        <v>External</v>
      </c>
      <c r="G263" s="257"/>
      <c r="H263" s="258"/>
      <c r="I263" s="31"/>
    </row>
    <row r="264" spans="3:9" ht="12" customHeight="1" x14ac:dyDescent="0.2">
      <c r="C264" s="13"/>
      <c r="D264" s="264"/>
      <c r="E264" s="256" t="str">
        <f t="shared" si="50"/>
        <v>Her Majesty's Theatre</v>
      </c>
      <c r="F264" s="256" t="str">
        <f t="shared" si="51"/>
        <v>External</v>
      </c>
      <c r="G264" s="257"/>
      <c r="H264" s="258"/>
      <c r="I264" s="31"/>
    </row>
    <row r="265" spans="3:9" ht="12" customHeight="1" x14ac:dyDescent="0.2">
      <c r="C265" s="13"/>
      <c r="D265" s="264"/>
      <c r="E265" s="256" t="str">
        <f t="shared" si="50"/>
        <v>Her Majesty's Theatre</v>
      </c>
      <c r="F265" s="256" t="str">
        <f t="shared" si="51"/>
        <v>External</v>
      </c>
      <c r="G265" s="257"/>
      <c r="H265" s="258"/>
      <c r="I265" s="31"/>
    </row>
    <row r="266" spans="3:9" ht="12" customHeight="1" x14ac:dyDescent="0.2">
      <c r="C266" s="13"/>
      <c r="D266" s="264"/>
      <c r="E266" s="256" t="str">
        <f t="shared" si="50"/>
        <v>Her Majesty's Theatre</v>
      </c>
      <c r="F266" s="256" t="str">
        <f t="shared" si="51"/>
        <v>External</v>
      </c>
      <c r="G266" s="257"/>
      <c r="H266" s="258"/>
      <c r="I266" s="31"/>
    </row>
    <row r="267" spans="3:9" ht="12" customHeight="1" x14ac:dyDescent="0.2">
      <c r="C267" s="13"/>
      <c r="D267" s="264"/>
      <c r="E267" s="256" t="str">
        <f t="shared" si="50"/>
        <v>Her Majesty's Theatre</v>
      </c>
      <c r="F267" s="256" t="str">
        <f t="shared" si="51"/>
        <v>External</v>
      </c>
      <c r="G267" s="257"/>
      <c r="H267" s="258"/>
      <c r="I267" s="31"/>
    </row>
    <row r="268" spans="3:9" ht="12" customHeight="1" x14ac:dyDescent="0.2">
      <c r="C268" s="13"/>
      <c r="D268" s="264"/>
      <c r="E268" s="256" t="str">
        <f t="shared" si="50"/>
        <v>Her Majesty's Theatre</v>
      </c>
      <c r="F268" s="256" t="str">
        <f t="shared" si="51"/>
        <v>External</v>
      </c>
      <c r="G268" s="257"/>
      <c r="H268" s="258"/>
      <c r="I268" s="31"/>
    </row>
    <row r="269" spans="3:9" ht="12" customHeight="1" x14ac:dyDescent="0.2">
      <c r="C269" s="13"/>
      <c r="D269" s="264"/>
      <c r="E269" s="256" t="str">
        <f t="shared" si="50"/>
        <v>Her Majesty's Theatre</v>
      </c>
      <c r="F269" s="256" t="str">
        <f t="shared" si="51"/>
        <v>External</v>
      </c>
      <c r="G269" s="257"/>
      <c r="H269" s="258"/>
      <c r="I269" s="31"/>
    </row>
    <row r="270" spans="3:9" ht="12" customHeight="1" x14ac:dyDescent="0.2">
      <c r="C270" s="13"/>
      <c r="D270" s="264">
        <v>27</v>
      </c>
      <c r="E270" s="252" t="str">
        <f>IF(OR(VLOOKUP(D270,'Services - WHC'!$D$10:$F$109,2,FALSE)="",VLOOKUP(D270,'Services - WHC'!$D$10:$F$109,2,FALSE)="[Enter service]"),"",VLOOKUP(D270,'Services - WHC'!$D$10:$F$109,2,FALSE))</f>
        <v>M.A.D.E.</v>
      </c>
      <c r="F270" s="253" t="str">
        <f>IF(OR(VLOOKUP(D270,'Services - WHC'!$D$10:$F$109,3,FALSE)="",VLOOKUP(D270,'Services - WHC'!$D$10:$F$109,3,FALSE)="[Select]"),"",VLOOKUP(D270,'Services - WHC'!$D$10:$F$109,3,FALSE))</f>
        <v>External</v>
      </c>
      <c r="G270" s="254"/>
      <c r="H270" s="255"/>
      <c r="I270" s="31"/>
    </row>
    <row r="271" spans="3:9" ht="12" customHeight="1" x14ac:dyDescent="0.2">
      <c r="C271" s="13"/>
      <c r="D271" s="264"/>
      <c r="E271" s="256" t="str">
        <f t="shared" ref="E271:E279" si="52">E270</f>
        <v>M.A.D.E.</v>
      </c>
      <c r="F271" s="256" t="str">
        <f t="shared" ref="F271:F279" si="53">F270</f>
        <v>External</v>
      </c>
      <c r="G271" s="257"/>
      <c r="H271" s="258"/>
      <c r="I271" s="31"/>
    </row>
    <row r="272" spans="3:9" ht="12" customHeight="1" x14ac:dyDescent="0.2">
      <c r="C272" s="13"/>
      <c r="D272" s="264"/>
      <c r="E272" s="256" t="str">
        <f t="shared" si="52"/>
        <v>M.A.D.E.</v>
      </c>
      <c r="F272" s="256" t="str">
        <f t="shared" si="53"/>
        <v>External</v>
      </c>
      <c r="G272" s="257"/>
      <c r="H272" s="258"/>
      <c r="I272" s="31"/>
    </row>
    <row r="273" spans="3:9" ht="12" customHeight="1" x14ac:dyDescent="0.2">
      <c r="C273" s="13"/>
      <c r="D273" s="264"/>
      <c r="E273" s="256" t="str">
        <f t="shared" si="52"/>
        <v>M.A.D.E.</v>
      </c>
      <c r="F273" s="256" t="str">
        <f t="shared" si="53"/>
        <v>External</v>
      </c>
      <c r="G273" s="257"/>
      <c r="H273" s="258"/>
      <c r="I273" s="31"/>
    </row>
    <row r="274" spans="3:9" ht="12" customHeight="1" x14ac:dyDescent="0.2">
      <c r="C274" s="13"/>
      <c r="D274" s="264"/>
      <c r="E274" s="256" t="str">
        <f t="shared" si="52"/>
        <v>M.A.D.E.</v>
      </c>
      <c r="F274" s="256" t="str">
        <f t="shared" si="53"/>
        <v>External</v>
      </c>
      <c r="G274" s="257"/>
      <c r="H274" s="258"/>
      <c r="I274" s="31"/>
    </row>
    <row r="275" spans="3:9" ht="12" customHeight="1" x14ac:dyDescent="0.2">
      <c r="C275" s="13"/>
      <c r="D275" s="264"/>
      <c r="E275" s="256" t="str">
        <f t="shared" si="52"/>
        <v>M.A.D.E.</v>
      </c>
      <c r="F275" s="256" t="str">
        <f t="shared" si="53"/>
        <v>External</v>
      </c>
      <c r="G275" s="257"/>
      <c r="H275" s="258"/>
      <c r="I275" s="31"/>
    </row>
    <row r="276" spans="3:9" ht="12" customHeight="1" x14ac:dyDescent="0.2">
      <c r="C276" s="13"/>
      <c r="D276" s="264"/>
      <c r="E276" s="256" t="str">
        <f t="shared" si="52"/>
        <v>M.A.D.E.</v>
      </c>
      <c r="F276" s="256" t="str">
        <f t="shared" si="53"/>
        <v>External</v>
      </c>
      <c r="G276" s="257"/>
      <c r="H276" s="258"/>
      <c r="I276" s="31"/>
    </row>
    <row r="277" spans="3:9" ht="12" customHeight="1" x14ac:dyDescent="0.2">
      <c r="C277" s="13"/>
      <c r="D277" s="264"/>
      <c r="E277" s="256" t="str">
        <f t="shared" si="52"/>
        <v>M.A.D.E.</v>
      </c>
      <c r="F277" s="256" t="str">
        <f t="shared" si="53"/>
        <v>External</v>
      </c>
      <c r="G277" s="257"/>
      <c r="H277" s="258"/>
      <c r="I277" s="31"/>
    </row>
    <row r="278" spans="3:9" ht="12" customHeight="1" x14ac:dyDescent="0.2">
      <c r="C278" s="13"/>
      <c r="D278" s="264"/>
      <c r="E278" s="256" t="str">
        <f t="shared" si="52"/>
        <v>M.A.D.E.</v>
      </c>
      <c r="F278" s="256" t="str">
        <f t="shared" si="53"/>
        <v>External</v>
      </c>
      <c r="G278" s="257"/>
      <c r="H278" s="258"/>
      <c r="I278" s="31"/>
    </row>
    <row r="279" spans="3:9" ht="12" customHeight="1" x14ac:dyDescent="0.2">
      <c r="C279" s="13"/>
      <c r="D279" s="264"/>
      <c r="E279" s="256" t="str">
        <f t="shared" si="52"/>
        <v>M.A.D.E.</v>
      </c>
      <c r="F279" s="256" t="str">
        <f t="shared" si="53"/>
        <v>External</v>
      </c>
      <c r="G279" s="257"/>
      <c r="H279" s="258"/>
      <c r="I279" s="31"/>
    </row>
    <row r="280" spans="3:9" ht="12" customHeight="1" x14ac:dyDescent="0.2">
      <c r="C280" s="13"/>
      <c r="D280" s="264">
        <v>28</v>
      </c>
      <c r="E280" s="252" t="str">
        <f>IF(OR(VLOOKUP(D280,'Services - WHC'!$D$10:$F$109,2,FALSE)="",VLOOKUP(D280,'Services - WHC'!$D$10:$F$109,2,FALSE)="[Enter service]"),"",VLOOKUP(D280,'Services - WHC'!$D$10:$F$109,2,FALSE))</f>
        <v>Statutory Planning</v>
      </c>
      <c r="F280" s="253" t="str">
        <f>IF(OR(VLOOKUP(D280,'Services - WHC'!$D$10:$F$109,3,FALSE)="",VLOOKUP(D280,'Services - WHC'!$D$10:$F$109,3,FALSE)="[Select]"),"",VLOOKUP(D280,'Services - WHC'!$D$10:$F$109,3,FALSE))</f>
        <v>External</v>
      </c>
      <c r="G280" s="254"/>
      <c r="H280" s="255"/>
      <c r="I280" s="31"/>
    </row>
    <row r="281" spans="3:9" ht="12" customHeight="1" x14ac:dyDescent="0.2">
      <c r="C281" s="13"/>
      <c r="D281" s="264"/>
      <c r="E281" s="256" t="str">
        <f t="shared" ref="E281:E289" si="54">E280</f>
        <v>Statutory Planning</v>
      </c>
      <c r="F281" s="256" t="str">
        <f t="shared" ref="F281:F289" si="55">F280</f>
        <v>External</v>
      </c>
      <c r="G281" s="257"/>
      <c r="H281" s="258"/>
      <c r="I281" s="31"/>
    </row>
    <row r="282" spans="3:9" ht="12" customHeight="1" x14ac:dyDescent="0.2">
      <c r="C282" s="13"/>
      <c r="D282" s="264"/>
      <c r="E282" s="256" t="str">
        <f t="shared" si="54"/>
        <v>Statutory Planning</v>
      </c>
      <c r="F282" s="256" t="str">
        <f t="shared" si="55"/>
        <v>External</v>
      </c>
      <c r="G282" s="257"/>
      <c r="H282" s="258"/>
      <c r="I282" s="31"/>
    </row>
    <row r="283" spans="3:9" ht="12" customHeight="1" x14ac:dyDescent="0.2">
      <c r="C283" s="13"/>
      <c r="D283" s="264"/>
      <c r="E283" s="256" t="str">
        <f t="shared" si="54"/>
        <v>Statutory Planning</v>
      </c>
      <c r="F283" s="256" t="str">
        <f t="shared" si="55"/>
        <v>External</v>
      </c>
      <c r="G283" s="257"/>
      <c r="H283" s="258"/>
      <c r="I283" s="31"/>
    </row>
    <row r="284" spans="3:9" ht="12" customHeight="1" x14ac:dyDescent="0.2">
      <c r="C284" s="13"/>
      <c r="D284" s="264"/>
      <c r="E284" s="256" t="str">
        <f t="shared" si="54"/>
        <v>Statutory Planning</v>
      </c>
      <c r="F284" s="256" t="str">
        <f t="shared" si="55"/>
        <v>External</v>
      </c>
      <c r="G284" s="257"/>
      <c r="H284" s="258"/>
      <c r="I284" s="31"/>
    </row>
    <row r="285" spans="3:9" ht="12" customHeight="1" x14ac:dyDescent="0.2">
      <c r="C285" s="13"/>
      <c r="D285" s="264"/>
      <c r="E285" s="256" t="str">
        <f t="shared" si="54"/>
        <v>Statutory Planning</v>
      </c>
      <c r="F285" s="256" t="str">
        <f t="shared" si="55"/>
        <v>External</v>
      </c>
      <c r="G285" s="257"/>
      <c r="H285" s="258"/>
      <c r="I285" s="31"/>
    </row>
    <row r="286" spans="3:9" ht="12" customHeight="1" x14ac:dyDescent="0.2">
      <c r="C286" s="13"/>
      <c r="D286" s="264"/>
      <c r="E286" s="256" t="str">
        <f t="shared" si="54"/>
        <v>Statutory Planning</v>
      </c>
      <c r="F286" s="256" t="str">
        <f t="shared" si="55"/>
        <v>External</v>
      </c>
      <c r="G286" s="257"/>
      <c r="H286" s="258"/>
      <c r="I286" s="31"/>
    </row>
    <row r="287" spans="3:9" ht="12" customHeight="1" x14ac:dyDescent="0.2">
      <c r="C287" s="13"/>
      <c r="D287" s="264"/>
      <c r="E287" s="256" t="str">
        <f t="shared" si="54"/>
        <v>Statutory Planning</v>
      </c>
      <c r="F287" s="256" t="str">
        <f t="shared" si="55"/>
        <v>External</v>
      </c>
      <c r="G287" s="257"/>
      <c r="H287" s="258"/>
      <c r="I287" s="31"/>
    </row>
    <row r="288" spans="3:9" ht="12" customHeight="1" x14ac:dyDescent="0.2">
      <c r="C288" s="13"/>
      <c r="D288" s="264"/>
      <c r="E288" s="256" t="str">
        <f t="shared" si="54"/>
        <v>Statutory Planning</v>
      </c>
      <c r="F288" s="256" t="str">
        <f t="shared" si="55"/>
        <v>External</v>
      </c>
      <c r="G288" s="257"/>
      <c r="H288" s="258"/>
      <c r="I288" s="31"/>
    </row>
    <row r="289" spans="3:9" ht="12" customHeight="1" x14ac:dyDescent="0.2">
      <c r="C289" s="13"/>
      <c r="D289" s="264"/>
      <c r="E289" s="256" t="str">
        <f t="shared" si="54"/>
        <v>Statutory Planning</v>
      </c>
      <c r="F289" s="256" t="str">
        <f t="shared" si="55"/>
        <v>External</v>
      </c>
      <c r="G289" s="257"/>
      <c r="H289" s="258"/>
      <c r="I289" s="31"/>
    </row>
    <row r="290" spans="3:9" ht="12" customHeight="1" x14ac:dyDescent="0.2">
      <c r="C290" s="13"/>
      <c r="D290" s="264">
        <v>29</v>
      </c>
      <c r="E290" s="252" t="str">
        <f>IF(OR(VLOOKUP(D290,'Services - WHC'!$D$10:$F$109,2,FALSE)="",VLOOKUP(D290,'Services - WHC'!$D$10:$F$109,2,FALSE)="[Enter service]"),"",VLOOKUP(D290,'Services - WHC'!$D$10:$F$109,2,FALSE))</f>
        <v>Art Gallery Ballarat</v>
      </c>
      <c r="F290" s="253" t="str">
        <f>IF(OR(VLOOKUP(D290,'Services - WHC'!$D$10:$F$109,3,FALSE)="",VLOOKUP(D290,'Services - WHC'!$D$10:$F$109,3,FALSE)="[Select]"),"",VLOOKUP(D290,'Services - WHC'!$D$10:$F$109,3,FALSE))</f>
        <v>External</v>
      </c>
      <c r="G290" s="254"/>
      <c r="H290" s="255"/>
      <c r="I290" s="31"/>
    </row>
    <row r="291" spans="3:9" ht="12" customHeight="1" x14ac:dyDescent="0.2">
      <c r="C291" s="13"/>
      <c r="D291" s="264"/>
      <c r="E291" s="256" t="str">
        <f t="shared" ref="E291:E299" si="56">E290</f>
        <v>Art Gallery Ballarat</v>
      </c>
      <c r="F291" s="256" t="str">
        <f t="shared" ref="F291:F299" si="57">F290</f>
        <v>External</v>
      </c>
      <c r="G291" s="257"/>
      <c r="H291" s="258"/>
      <c r="I291" s="31"/>
    </row>
    <row r="292" spans="3:9" ht="12" customHeight="1" x14ac:dyDescent="0.2">
      <c r="C292" s="13"/>
      <c r="D292" s="264"/>
      <c r="E292" s="256" t="str">
        <f t="shared" si="56"/>
        <v>Art Gallery Ballarat</v>
      </c>
      <c r="F292" s="256" t="str">
        <f t="shared" si="57"/>
        <v>External</v>
      </c>
      <c r="G292" s="257"/>
      <c r="H292" s="258"/>
      <c r="I292" s="31"/>
    </row>
    <row r="293" spans="3:9" ht="12" customHeight="1" x14ac:dyDescent="0.2">
      <c r="C293" s="13"/>
      <c r="D293" s="264"/>
      <c r="E293" s="256" t="str">
        <f t="shared" si="56"/>
        <v>Art Gallery Ballarat</v>
      </c>
      <c r="F293" s="256" t="str">
        <f t="shared" si="57"/>
        <v>External</v>
      </c>
      <c r="G293" s="257"/>
      <c r="H293" s="258"/>
      <c r="I293" s="31"/>
    </row>
    <row r="294" spans="3:9" ht="12" customHeight="1" x14ac:dyDescent="0.2">
      <c r="C294" s="13"/>
      <c r="D294" s="264"/>
      <c r="E294" s="256" t="str">
        <f t="shared" si="56"/>
        <v>Art Gallery Ballarat</v>
      </c>
      <c r="F294" s="256" t="str">
        <f t="shared" si="57"/>
        <v>External</v>
      </c>
      <c r="G294" s="257"/>
      <c r="H294" s="258"/>
      <c r="I294" s="31"/>
    </row>
    <row r="295" spans="3:9" ht="12" customHeight="1" x14ac:dyDescent="0.2">
      <c r="C295" s="13"/>
      <c r="D295" s="264"/>
      <c r="E295" s="256" t="str">
        <f t="shared" si="56"/>
        <v>Art Gallery Ballarat</v>
      </c>
      <c r="F295" s="256" t="str">
        <f t="shared" si="57"/>
        <v>External</v>
      </c>
      <c r="G295" s="257"/>
      <c r="H295" s="258"/>
      <c r="I295" s="31"/>
    </row>
    <row r="296" spans="3:9" ht="12" customHeight="1" x14ac:dyDescent="0.2">
      <c r="C296" s="13"/>
      <c r="D296" s="264"/>
      <c r="E296" s="256" t="str">
        <f t="shared" si="56"/>
        <v>Art Gallery Ballarat</v>
      </c>
      <c r="F296" s="256" t="str">
        <f t="shared" si="57"/>
        <v>External</v>
      </c>
      <c r="G296" s="257"/>
      <c r="H296" s="258"/>
      <c r="I296" s="31"/>
    </row>
    <row r="297" spans="3:9" ht="12" customHeight="1" x14ac:dyDescent="0.2">
      <c r="C297" s="13"/>
      <c r="D297" s="264"/>
      <c r="E297" s="256" t="str">
        <f t="shared" si="56"/>
        <v>Art Gallery Ballarat</v>
      </c>
      <c r="F297" s="256" t="str">
        <f t="shared" si="57"/>
        <v>External</v>
      </c>
      <c r="G297" s="257"/>
      <c r="H297" s="258"/>
      <c r="I297" s="31"/>
    </row>
    <row r="298" spans="3:9" ht="12" customHeight="1" x14ac:dyDescent="0.2">
      <c r="C298" s="13"/>
      <c r="D298" s="264"/>
      <c r="E298" s="256" t="str">
        <f t="shared" si="56"/>
        <v>Art Gallery Ballarat</v>
      </c>
      <c r="F298" s="256" t="str">
        <f t="shared" si="57"/>
        <v>External</v>
      </c>
      <c r="G298" s="257"/>
      <c r="H298" s="258"/>
      <c r="I298" s="31"/>
    </row>
    <row r="299" spans="3:9" ht="12" customHeight="1" x14ac:dyDescent="0.2">
      <c r="C299" s="13"/>
      <c r="D299" s="264"/>
      <c r="E299" s="256" t="str">
        <f t="shared" si="56"/>
        <v>Art Gallery Ballarat</v>
      </c>
      <c r="F299" s="256" t="str">
        <f t="shared" si="57"/>
        <v>External</v>
      </c>
      <c r="G299" s="257"/>
      <c r="H299" s="258"/>
      <c r="I299" s="31"/>
    </row>
    <row r="300" spans="3:9" ht="12" customHeight="1" x14ac:dyDescent="0.2">
      <c r="C300" s="13"/>
      <c r="D300" s="264">
        <v>30</v>
      </c>
      <c r="E300" s="252" t="str">
        <f>IF(OR(VLOOKUP(D300,'Services - WHC'!$D$10:$F$109,2,FALSE)="",VLOOKUP(D300,'Services - WHC'!$D$10:$F$109,2,FALSE)="[Enter service]"),"",VLOOKUP(D300,'Services - WHC'!$D$10:$F$109,2,FALSE))</f>
        <v>Arts &amp; Culture</v>
      </c>
      <c r="F300" s="253" t="str">
        <f>IF(OR(VLOOKUP(D300,'Services - WHC'!$D$10:$F$109,3,FALSE)="",VLOOKUP(D300,'Services - WHC'!$D$10:$F$109,3,FALSE)="[Select]"),"",VLOOKUP(D300,'Services - WHC'!$D$10:$F$109,3,FALSE))</f>
        <v>External</v>
      </c>
      <c r="G300" s="254"/>
      <c r="H300" s="255"/>
      <c r="I300" s="31"/>
    </row>
    <row r="301" spans="3:9" ht="12" customHeight="1" x14ac:dyDescent="0.2">
      <c r="C301" s="13"/>
      <c r="D301" s="264"/>
      <c r="E301" s="256" t="str">
        <f t="shared" ref="E301:E309" si="58">E300</f>
        <v>Arts &amp; Culture</v>
      </c>
      <c r="F301" s="256" t="str">
        <f t="shared" ref="F301:F309" si="59">F300</f>
        <v>External</v>
      </c>
      <c r="G301" s="257"/>
      <c r="H301" s="258"/>
      <c r="I301" s="31"/>
    </row>
    <row r="302" spans="3:9" ht="12" customHeight="1" x14ac:dyDescent="0.2">
      <c r="C302" s="13"/>
      <c r="D302" s="264"/>
      <c r="E302" s="256" t="str">
        <f t="shared" si="58"/>
        <v>Arts &amp; Culture</v>
      </c>
      <c r="F302" s="256" t="str">
        <f t="shared" si="59"/>
        <v>External</v>
      </c>
      <c r="G302" s="257"/>
      <c r="H302" s="258"/>
      <c r="I302" s="31"/>
    </row>
    <row r="303" spans="3:9" ht="12" customHeight="1" x14ac:dyDescent="0.2">
      <c r="C303" s="13"/>
      <c r="D303" s="264"/>
      <c r="E303" s="256" t="str">
        <f t="shared" si="58"/>
        <v>Arts &amp; Culture</v>
      </c>
      <c r="F303" s="256" t="str">
        <f t="shared" si="59"/>
        <v>External</v>
      </c>
      <c r="G303" s="257"/>
      <c r="H303" s="258"/>
      <c r="I303" s="31"/>
    </row>
    <row r="304" spans="3:9" ht="12" customHeight="1" x14ac:dyDescent="0.2">
      <c r="C304" s="13"/>
      <c r="D304" s="264"/>
      <c r="E304" s="256" t="str">
        <f t="shared" si="58"/>
        <v>Arts &amp; Culture</v>
      </c>
      <c r="F304" s="256" t="str">
        <f t="shared" si="59"/>
        <v>External</v>
      </c>
      <c r="G304" s="257"/>
      <c r="H304" s="258"/>
      <c r="I304" s="31"/>
    </row>
    <row r="305" spans="3:9" ht="12" customHeight="1" x14ac:dyDescent="0.2">
      <c r="C305" s="13"/>
      <c r="D305" s="264"/>
      <c r="E305" s="256" t="str">
        <f t="shared" si="58"/>
        <v>Arts &amp; Culture</v>
      </c>
      <c r="F305" s="256" t="str">
        <f t="shared" si="59"/>
        <v>External</v>
      </c>
      <c r="G305" s="257"/>
      <c r="H305" s="258"/>
      <c r="I305" s="31"/>
    </row>
    <row r="306" spans="3:9" ht="12" customHeight="1" x14ac:dyDescent="0.2">
      <c r="C306" s="13"/>
      <c r="D306" s="264"/>
      <c r="E306" s="256" t="str">
        <f t="shared" si="58"/>
        <v>Arts &amp; Culture</v>
      </c>
      <c r="F306" s="256" t="str">
        <f t="shared" si="59"/>
        <v>External</v>
      </c>
      <c r="G306" s="257"/>
      <c r="H306" s="258"/>
      <c r="I306" s="31"/>
    </row>
    <row r="307" spans="3:9" ht="12" customHeight="1" x14ac:dyDescent="0.2">
      <c r="C307" s="13"/>
      <c r="D307" s="264"/>
      <c r="E307" s="256" t="str">
        <f t="shared" si="58"/>
        <v>Arts &amp; Culture</v>
      </c>
      <c r="F307" s="256" t="str">
        <f t="shared" si="59"/>
        <v>External</v>
      </c>
      <c r="G307" s="257"/>
      <c r="H307" s="258"/>
      <c r="I307" s="31"/>
    </row>
    <row r="308" spans="3:9" ht="12" customHeight="1" x14ac:dyDescent="0.2">
      <c r="C308" s="13"/>
      <c r="D308" s="264"/>
      <c r="E308" s="256" t="str">
        <f t="shared" si="58"/>
        <v>Arts &amp; Culture</v>
      </c>
      <c r="F308" s="256" t="str">
        <f t="shared" si="59"/>
        <v>External</v>
      </c>
      <c r="G308" s="257"/>
      <c r="H308" s="258"/>
      <c r="I308" s="31"/>
    </row>
    <row r="309" spans="3:9" ht="12" customHeight="1" x14ac:dyDescent="0.2">
      <c r="C309" s="13"/>
      <c r="D309" s="264"/>
      <c r="E309" s="256" t="str">
        <f t="shared" si="58"/>
        <v>Arts &amp; Culture</v>
      </c>
      <c r="F309" s="256" t="str">
        <f t="shared" si="59"/>
        <v>External</v>
      </c>
      <c r="G309" s="257"/>
      <c r="H309" s="258"/>
      <c r="I309" s="31"/>
    </row>
    <row r="310" spans="3:9" ht="12" customHeight="1" x14ac:dyDescent="0.2">
      <c r="C310" s="13"/>
      <c r="D310" s="264">
        <v>31</v>
      </c>
      <c r="E310" s="252" t="str">
        <f>IF(OR(VLOOKUP(D310,'Services - WHC'!$D$10:$F$109,2,FALSE)="",VLOOKUP(D310,'Services - WHC'!$D$10:$F$109,2,FALSE)="[Enter service]"),"",VLOOKUP(D310,'Services - WHC'!$D$10:$F$109,2,FALSE))</f>
        <v>City Strategy</v>
      </c>
      <c r="F310" s="253" t="str">
        <f>IF(OR(VLOOKUP(D310,'Services - WHC'!$D$10:$F$109,3,FALSE)="",VLOOKUP(D310,'Services - WHC'!$D$10:$F$109,3,FALSE)="[Select]"),"",VLOOKUP(D310,'Services - WHC'!$D$10:$F$109,3,FALSE))</f>
        <v>Mixed</v>
      </c>
      <c r="G310" s="254"/>
      <c r="H310" s="255"/>
      <c r="I310" s="31"/>
    </row>
    <row r="311" spans="3:9" ht="12" customHeight="1" x14ac:dyDescent="0.2">
      <c r="C311" s="13"/>
      <c r="D311" s="264"/>
      <c r="E311" s="256" t="str">
        <f t="shared" ref="E311:E319" si="60">E310</f>
        <v>City Strategy</v>
      </c>
      <c r="F311" s="256" t="str">
        <f t="shared" ref="F311:F319" si="61">F310</f>
        <v>Mixed</v>
      </c>
      <c r="G311" s="257"/>
      <c r="H311" s="258"/>
      <c r="I311" s="31"/>
    </row>
    <row r="312" spans="3:9" ht="12" customHeight="1" x14ac:dyDescent="0.2">
      <c r="C312" s="13"/>
      <c r="D312" s="264"/>
      <c r="E312" s="256" t="str">
        <f t="shared" si="60"/>
        <v>City Strategy</v>
      </c>
      <c r="F312" s="256" t="str">
        <f t="shared" si="61"/>
        <v>Mixed</v>
      </c>
      <c r="G312" s="257"/>
      <c r="H312" s="258"/>
      <c r="I312" s="31"/>
    </row>
    <row r="313" spans="3:9" ht="12" customHeight="1" x14ac:dyDescent="0.2">
      <c r="C313" s="13"/>
      <c r="D313" s="264"/>
      <c r="E313" s="256" t="str">
        <f t="shared" si="60"/>
        <v>City Strategy</v>
      </c>
      <c r="F313" s="256" t="str">
        <f t="shared" si="61"/>
        <v>Mixed</v>
      </c>
      <c r="G313" s="257"/>
      <c r="H313" s="258"/>
      <c r="I313" s="31"/>
    </row>
    <row r="314" spans="3:9" ht="12" customHeight="1" x14ac:dyDescent="0.2">
      <c r="C314" s="13"/>
      <c r="D314" s="264"/>
      <c r="E314" s="256" t="str">
        <f t="shared" si="60"/>
        <v>City Strategy</v>
      </c>
      <c r="F314" s="256" t="str">
        <f t="shared" si="61"/>
        <v>Mixed</v>
      </c>
      <c r="G314" s="257"/>
      <c r="H314" s="258"/>
      <c r="I314" s="31"/>
    </row>
    <row r="315" spans="3:9" ht="12" customHeight="1" x14ac:dyDescent="0.2">
      <c r="C315" s="13"/>
      <c r="D315" s="264"/>
      <c r="E315" s="256" t="str">
        <f t="shared" si="60"/>
        <v>City Strategy</v>
      </c>
      <c r="F315" s="256" t="str">
        <f t="shared" si="61"/>
        <v>Mixed</v>
      </c>
      <c r="G315" s="257"/>
      <c r="H315" s="258"/>
      <c r="I315" s="31"/>
    </row>
    <row r="316" spans="3:9" ht="12" customHeight="1" x14ac:dyDescent="0.2">
      <c r="C316" s="13"/>
      <c r="D316" s="264"/>
      <c r="E316" s="256" t="str">
        <f t="shared" si="60"/>
        <v>City Strategy</v>
      </c>
      <c r="F316" s="256" t="str">
        <f t="shared" si="61"/>
        <v>Mixed</v>
      </c>
      <c r="G316" s="257"/>
      <c r="H316" s="258"/>
      <c r="I316" s="31"/>
    </row>
    <row r="317" spans="3:9" ht="12" customHeight="1" x14ac:dyDescent="0.2">
      <c r="C317" s="13"/>
      <c r="D317" s="264"/>
      <c r="E317" s="256" t="str">
        <f t="shared" si="60"/>
        <v>City Strategy</v>
      </c>
      <c r="F317" s="256" t="str">
        <f t="shared" si="61"/>
        <v>Mixed</v>
      </c>
      <c r="G317" s="257"/>
      <c r="H317" s="258"/>
      <c r="I317" s="31"/>
    </row>
    <row r="318" spans="3:9" ht="12" customHeight="1" x14ac:dyDescent="0.2">
      <c r="C318" s="13"/>
      <c r="D318" s="264"/>
      <c r="E318" s="256" t="str">
        <f t="shared" si="60"/>
        <v>City Strategy</v>
      </c>
      <c r="F318" s="256" t="str">
        <f t="shared" si="61"/>
        <v>Mixed</v>
      </c>
      <c r="G318" s="257"/>
      <c r="H318" s="258"/>
      <c r="I318" s="31"/>
    </row>
    <row r="319" spans="3:9" ht="12" customHeight="1" x14ac:dyDescent="0.2">
      <c r="C319" s="13"/>
      <c r="D319" s="264"/>
      <c r="E319" s="256" t="str">
        <f t="shared" si="60"/>
        <v>City Strategy</v>
      </c>
      <c r="F319" s="256" t="str">
        <f t="shared" si="61"/>
        <v>Mixed</v>
      </c>
      <c r="G319" s="257"/>
      <c r="H319" s="258"/>
      <c r="I319" s="31"/>
    </row>
    <row r="320" spans="3:9" ht="12" customHeight="1" x14ac:dyDescent="0.2">
      <c r="C320" s="13"/>
      <c r="D320" s="264">
        <v>32</v>
      </c>
      <c r="E320" s="252" t="str">
        <f>IF(OR(VLOOKUP(D320,'Services - WHC'!$D$10:$F$109,2,FALSE)="",VLOOKUP(D320,'Services - WHC'!$D$10:$F$109,2,FALSE)="[Enter service]"),"",VLOOKUP(D320,'Services - WHC'!$D$10:$F$109,2,FALSE))</f>
        <v>Community Events</v>
      </c>
      <c r="F320" s="253" t="str">
        <f>IF(OR(VLOOKUP(D320,'Services - WHC'!$D$10:$F$109,3,FALSE)="",VLOOKUP(D320,'Services - WHC'!$D$10:$F$109,3,FALSE)="[Select]"),"",VLOOKUP(D320,'Services - WHC'!$D$10:$F$109,3,FALSE))</f>
        <v>Mixed</v>
      </c>
      <c r="G320" s="254"/>
      <c r="H320" s="255"/>
      <c r="I320" s="31"/>
    </row>
    <row r="321" spans="3:9" ht="12" customHeight="1" x14ac:dyDescent="0.2">
      <c r="C321" s="13"/>
      <c r="D321" s="264"/>
      <c r="E321" s="256" t="str">
        <f t="shared" ref="E321:E329" si="62">E320</f>
        <v>Community Events</v>
      </c>
      <c r="F321" s="256" t="str">
        <f t="shared" ref="F321:F329" si="63">F320</f>
        <v>Mixed</v>
      </c>
      <c r="G321" s="257"/>
      <c r="H321" s="258"/>
      <c r="I321" s="31"/>
    </row>
    <row r="322" spans="3:9" ht="12" customHeight="1" x14ac:dyDescent="0.2">
      <c r="C322" s="13"/>
      <c r="D322" s="264"/>
      <c r="E322" s="256" t="str">
        <f t="shared" si="62"/>
        <v>Community Events</v>
      </c>
      <c r="F322" s="256" t="str">
        <f t="shared" si="63"/>
        <v>Mixed</v>
      </c>
      <c r="G322" s="257"/>
      <c r="H322" s="258"/>
      <c r="I322" s="31"/>
    </row>
    <row r="323" spans="3:9" ht="12" customHeight="1" x14ac:dyDescent="0.2">
      <c r="C323" s="13"/>
      <c r="D323" s="264"/>
      <c r="E323" s="256" t="str">
        <f t="shared" si="62"/>
        <v>Community Events</v>
      </c>
      <c r="F323" s="256" t="str">
        <f t="shared" si="63"/>
        <v>Mixed</v>
      </c>
      <c r="G323" s="257"/>
      <c r="H323" s="258"/>
      <c r="I323" s="31"/>
    </row>
    <row r="324" spans="3:9" ht="12" customHeight="1" x14ac:dyDescent="0.2">
      <c r="C324" s="13"/>
      <c r="D324" s="264"/>
      <c r="E324" s="256" t="str">
        <f t="shared" si="62"/>
        <v>Community Events</v>
      </c>
      <c r="F324" s="256" t="str">
        <f t="shared" si="63"/>
        <v>Mixed</v>
      </c>
      <c r="G324" s="257"/>
      <c r="H324" s="258"/>
      <c r="I324" s="31"/>
    </row>
    <row r="325" spans="3:9" ht="12" customHeight="1" x14ac:dyDescent="0.2">
      <c r="C325" s="13"/>
      <c r="D325" s="264"/>
      <c r="E325" s="256" t="str">
        <f t="shared" si="62"/>
        <v>Community Events</v>
      </c>
      <c r="F325" s="256" t="str">
        <f t="shared" si="63"/>
        <v>Mixed</v>
      </c>
      <c r="G325" s="257"/>
      <c r="H325" s="258"/>
      <c r="I325" s="31"/>
    </row>
    <row r="326" spans="3:9" ht="12" customHeight="1" x14ac:dyDescent="0.2">
      <c r="C326" s="13"/>
      <c r="D326" s="264"/>
      <c r="E326" s="256" t="str">
        <f t="shared" si="62"/>
        <v>Community Events</v>
      </c>
      <c r="F326" s="256" t="str">
        <f t="shared" si="63"/>
        <v>Mixed</v>
      </c>
      <c r="G326" s="257"/>
      <c r="H326" s="258"/>
      <c r="I326" s="31"/>
    </row>
    <row r="327" spans="3:9" ht="12" customHeight="1" x14ac:dyDescent="0.2">
      <c r="C327" s="13"/>
      <c r="D327" s="264"/>
      <c r="E327" s="256" t="str">
        <f t="shared" si="62"/>
        <v>Community Events</v>
      </c>
      <c r="F327" s="256" t="str">
        <f t="shared" si="63"/>
        <v>Mixed</v>
      </c>
      <c r="G327" s="257"/>
      <c r="H327" s="258"/>
      <c r="I327" s="31"/>
    </row>
    <row r="328" spans="3:9" ht="12" customHeight="1" x14ac:dyDescent="0.2">
      <c r="C328" s="13"/>
      <c r="D328" s="264"/>
      <c r="E328" s="256" t="str">
        <f t="shared" si="62"/>
        <v>Community Events</v>
      </c>
      <c r="F328" s="256" t="str">
        <f t="shared" si="63"/>
        <v>Mixed</v>
      </c>
      <c r="G328" s="257"/>
      <c r="H328" s="258"/>
      <c r="I328" s="31"/>
    </row>
    <row r="329" spans="3:9" ht="12" customHeight="1" x14ac:dyDescent="0.2">
      <c r="C329" s="13"/>
      <c r="D329" s="264"/>
      <c r="E329" s="256" t="str">
        <f t="shared" si="62"/>
        <v>Community Events</v>
      </c>
      <c r="F329" s="256" t="str">
        <f t="shared" si="63"/>
        <v>Mixed</v>
      </c>
      <c r="G329" s="257"/>
      <c r="H329" s="258"/>
      <c r="I329" s="31"/>
    </row>
    <row r="330" spans="3:9" ht="12" customHeight="1" x14ac:dyDescent="0.2">
      <c r="C330" s="13"/>
      <c r="D330" s="264">
        <v>33</v>
      </c>
      <c r="E330" s="252" t="str">
        <f>IF(OR(VLOOKUP(D330,'Services - WHC'!$D$10:$F$109,2,FALSE)="",VLOOKUP(D330,'Services - WHC'!$D$10:$F$109,2,FALSE)="[Enter service]"),"",VLOOKUP(D330,'Services - WHC'!$D$10:$F$109,2,FALSE))</f>
        <v>Family and Children Services</v>
      </c>
      <c r="F330" s="253" t="str">
        <f>IF(OR(VLOOKUP(D330,'Services - WHC'!$D$10:$F$109,3,FALSE)="",VLOOKUP(D330,'Services - WHC'!$D$10:$F$109,3,FALSE)="[Select]"),"",VLOOKUP(D330,'Services - WHC'!$D$10:$F$109,3,FALSE))</f>
        <v>External</v>
      </c>
      <c r="G330" s="254"/>
      <c r="H330" s="255"/>
      <c r="I330" s="31"/>
    </row>
    <row r="331" spans="3:9" ht="12" customHeight="1" x14ac:dyDescent="0.2">
      <c r="C331" s="13"/>
      <c r="D331" s="264"/>
      <c r="E331" s="256" t="str">
        <f t="shared" ref="E331:E339" si="64">E330</f>
        <v>Family and Children Services</v>
      </c>
      <c r="F331" s="256" t="str">
        <f t="shared" ref="F331:F339" si="65">F330</f>
        <v>External</v>
      </c>
      <c r="G331" s="257"/>
      <c r="H331" s="258"/>
      <c r="I331" s="31"/>
    </row>
    <row r="332" spans="3:9" ht="12" customHeight="1" x14ac:dyDescent="0.2">
      <c r="C332" s="13"/>
      <c r="D332" s="264"/>
      <c r="E332" s="256" t="str">
        <f t="shared" si="64"/>
        <v>Family and Children Services</v>
      </c>
      <c r="F332" s="256" t="str">
        <f t="shared" si="65"/>
        <v>External</v>
      </c>
      <c r="G332" s="257"/>
      <c r="H332" s="258"/>
      <c r="I332" s="31"/>
    </row>
    <row r="333" spans="3:9" ht="12" customHeight="1" x14ac:dyDescent="0.2">
      <c r="C333" s="13"/>
      <c r="D333" s="264"/>
      <c r="E333" s="256" t="str">
        <f t="shared" si="64"/>
        <v>Family and Children Services</v>
      </c>
      <c r="F333" s="256" t="str">
        <f t="shared" si="65"/>
        <v>External</v>
      </c>
      <c r="G333" s="257"/>
      <c r="H333" s="258"/>
      <c r="I333" s="31"/>
    </row>
    <row r="334" spans="3:9" ht="12" customHeight="1" x14ac:dyDescent="0.2">
      <c r="C334" s="13"/>
      <c r="D334" s="264"/>
      <c r="E334" s="256" t="str">
        <f t="shared" si="64"/>
        <v>Family and Children Services</v>
      </c>
      <c r="F334" s="256" t="str">
        <f t="shared" si="65"/>
        <v>External</v>
      </c>
      <c r="G334" s="257"/>
      <c r="H334" s="258"/>
      <c r="I334" s="31"/>
    </row>
    <row r="335" spans="3:9" ht="12" customHeight="1" x14ac:dyDescent="0.2">
      <c r="C335" s="13"/>
      <c r="D335" s="264"/>
      <c r="E335" s="256" t="str">
        <f t="shared" si="64"/>
        <v>Family and Children Services</v>
      </c>
      <c r="F335" s="256" t="str">
        <f t="shared" si="65"/>
        <v>External</v>
      </c>
      <c r="G335" s="257"/>
      <c r="H335" s="258"/>
      <c r="I335" s="31"/>
    </row>
    <row r="336" spans="3:9" ht="12" customHeight="1" x14ac:dyDescent="0.2">
      <c r="C336" s="13"/>
      <c r="D336" s="264"/>
      <c r="E336" s="256" t="str">
        <f t="shared" si="64"/>
        <v>Family and Children Services</v>
      </c>
      <c r="F336" s="256" t="str">
        <f t="shared" si="65"/>
        <v>External</v>
      </c>
      <c r="G336" s="257"/>
      <c r="H336" s="258"/>
      <c r="I336" s="31"/>
    </row>
    <row r="337" spans="3:9" ht="12" customHeight="1" x14ac:dyDescent="0.2">
      <c r="C337" s="13"/>
      <c r="D337" s="264"/>
      <c r="E337" s="256" t="str">
        <f t="shared" si="64"/>
        <v>Family and Children Services</v>
      </c>
      <c r="F337" s="256" t="str">
        <f t="shared" si="65"/>
        <v>External</v>
      </c>
      <c r="G337" s="257"/>
      <c r="H337" s="258"/>
      <c r="I337" s="31"/>
    </row>
    <row r="338" spans="3:9" ht="12" customHeight="1" x14ac:dyDescent="0.2">
      <c r="C338" s="13"/>
      <c r="D338" s="264"/>
      <c r="E338" s="256" t="str">
        <f t="shared" si="64"/>
        <v>Family and Children Services</v>
      </c>
      <c r="F338" s="256" t="str">
        <f t="shared" si="65"/>
        <v>External</v>
      </c>
      <c r="G338" s="257"/>
      <c r="H338" s="258"/>
      <c r="I338" s="31"/>
    </row>
    <row r="339" spans="3:9" ht="12" customHeight="1" x14ac:dyDescent="0.2">
      <c r="C339" s="13"/>
      <c r="D339" s="264"/>
      <c r="E339" s="256" t="str">
        <f t="shared" si="64"/>
        <v>Family and Children Services</v>
      </c>
      <c r="F339" s="256" t="str">
        <f t="shared" si="65"/>
        <v>External</v>
      </c>
      <c r="G339" s="257"/>
      <c r="H339" s="258"/>
      <c r="I339" s="31"/>
    </row>
    <row r="340" spans="3:9" ht="12" customHeight="1" x14ac:dyDescent="0.2">
      <c r="C340" s="13"/>
      <c r="D340" s="264">
        <v>34</v>
      </c>
      <c r="E340" s="252" t="str">
        <f>IF(OR(VLOOKUP(D340,'Services - WHC'!$D$10:$F$109,2,FALSE)="",VLOOKUP(D340,'Services - WHC'!$D$10:$F$109,2,FALSE)="[Enter service]"),"",VLOOKUP(D340,'Services - WHC'!$D$10:$F$109,2,FALSE))</f>
        <v>Peoples &amp; Communities</v>
      </c>
      <c r="F340" s="253" t="str">
        <f>IF(OR(VLOOKUP(D340,'Services - WHC'!$D$10:$F$109,3,FALSE)="",VLOOKUP(D340,'Services - WHC'!$D$10:$F$109,3,FALSE)="[Select]"),"",VLOOKUP(D340,'Services - WHC'!$D$10:$F$109,3,FALSE))</f>
        <v>Mixed</v>
      </c>
      <c r="G340" s="254"/>
      <c r="H340" s="255"/>
      <c r="I340" s="31"/>
    </row>
    <row r="341" spans="3:9" ht="12" customHeight="1" x14ac:dyDescent="0.2">
      <c r="C341" s="13"/>
      <c r="D341" s="264"/>
      <c r="E341" s="256" t="str">
        <f t="shared" ref="E341:E349" si="66">E340</f>
        <v>Peoples &amp; Communities</v>
      </c>
      <c r="F341" s="256" t="str">
        <f t="shared" ref="F341:F349" si="67">F340</f>
        <v>Mixed</v>
      </c>
      <c r="G341" s="257"/>
      <c r="H341" s="258"/>
      <c r="I341" s="31"/>
    </row>
    <row r="342" spans="3:9" ht="12" customHeight="1" x14ac:dyDescent="0.2">
      <c r="C342" s="13"/>
      <c r="D342" s="264"/>
      <c r="E342" s="256" t="str">
        <f t="shared" si="66"/>
        <v>Peoples &amp; Communities</v>
      </c>
      <c r="F342" s="256" t="str">
        <f t="shared" si="67"/>
        <v>Mixed</v>
      </c>
      <c r="G342" s="257"/>
      <c r="H342" s="258"/>
      <c r="I342" s="31"/>
    </row>
    <row r="343" spans="3:9" ht="12" customHeight="1" x14ac:dyDescent="0.2">
      <c r="C343" s="13"/>
      <c r="D343" s="264"/>
      <c r="E343" s="256" t="str">
        <f t="shared" si="66"/>
        <v>Peoples &amp; Communities</v>
      </c>
      <c r="F343" s="256" t="str">
        <f t="shared" si="67"/>
        <v>Mixed</v>
      </c>
      <c r="G343" s="257"/>
      <c r="H343" s="258"/>
      <c r="I343" s="31"/>
    </row>
    <row r="344" spans="3:9" ht="12" customHeight="1" x14ac:dyDescent="0.2">
      <c r="C344" s="13"/>
      <c r="D344" s="264"/>
      <c r="E344" s="256" t="str">
        <f t="shared" si="66"/>
        <v>Peoples &amp; Communities</v>
      </c>
      <c r="F344" s="256" t="str">
        <f t="shared" si="67"/>
        <v>Mixed</v>
      </c>
      <c r="G344" s="257"/>
      <c r="H344" s="258"/>
      <c r="I344" s="31"/>
    </row>
    <row r="345" spans="3:9" ht="12" customHeight="1" x14ac:dyDescent="0.2">
      <c r="C345" s="13"/>
      <c r="D345" s="264"/>
      <c r="E345" s="256" t="str">
        <f t="shared" si="66"/>
        <v>Peoples &amp; Communities</v>
      </c>
      <c r="F345" s="256" t="str">
        <f t="shared" si="67"/>
        <v>Mixed</v>
      </c>
      <c r="G345" s="257"/>
      <c r="H345" s="258"/>
      <c r="I345" s="31"/>
    </row>
    <row r="346" spans="3:9" ht="12" customHeight="1" x14ac:dyDescent="0.2">
      <c r="C346" s="13"/>
      <c r="D346" s="264"/>
      <c r="E346" s="256" t="str">
        <f t="shared" si="66"/>
        <v>Peoples &amp; Communities</v>
      </c>
      <c r="F346" s="256" t="str">
        <f t="shared" si="67"/>
        <v>Mixed</v>
      </c>
      <c r="G346" s="257"/>
      <c r="H346" s="258"/>
      <c r="I346" s="31"/>
    </row>
    <row r="347" spans="3:9" ht="12" customHeight="1" x14ac:dyDescent="0.2">
      <c r="C347" s="13"/>
      <c r="D347" s="264"/>
      <c r="E347" s="256" t="str">
        <f t="shared" si="66"/>
        <v>Peoples &amp; Communities</v>
      </c>
      <c r="F347" s="256" t="str">
        <f t="shared" si="67"/>
        <v>Mixed</v>
      </c>
      <c r="G347" s="257"/>
      <c r="H347" s="258"/>
      <c r="I347" s="31"/>
    </row>
    <row r="348" spans="3:9" ht="12" customHeight="1" x14ac:dyDescent="0.2">
      <c r="C348" s="13"/>
      <c r="D348" s="264"/>
      <c r="E348" s="256" t="str">
        <f t="shared" si="66"/>
        <v>Peoples &amp; Communities</v>
      </c>
      <c r="F348" s="256" t="str">
        <f t="shared" si="67"/>
        <v>Mixed</v>
      </c>
      <c r="G348" s="257"/>
      <c r="H348" s="258"/>
      <c r="I348" s="31"/>
    </row>
    <row r="349" spans="3:9" ht="12" customHeight="1" x14ac:dyDescent="0.2">
      <c r="C349" s="13"/>
      <c r="D349" s="264"/>
      <c r="E349" s="256" t="str">
        <f t="shared" si="66"/>
        <v>Peoples &amp; Communities</v>
      </c>
      <c r="F349" s="256" t="str">
        <f t="shared" si="67"/>
        <v>Mixed</v>
      </c>
      <c r="G349" s="257"/>
      <c r="H349" s="258"/>
      <c r="I349" s="31"/>
    </row>
    <row r="350" spans="3:9" ht="12" customHeight="1" x14ac:dyDescent="0.2">
      <c r="C350" s="13"/>
      <c r="D350" s="264">
        <v>35</v>
      </c>
      <c r="E350" s="252" t="str">
        <f>IF(OR(VLOOKUP(D350,'Services - WHC'!$D$10:$F$109,2,FALSE)="",VLOOKUP(D350,'Services - WHC'!$D$10:$F$109,2,FALSE)="[Enter service]"),"",VLOOKUP(D350,'Services - WHC'!$D$10:$F$109,2,FALSE))</f>
        <v>Community Care &amp; Access</v>
      </c>
      <c r="F350" s="253" t="str">
        <f>IF(OR(VLOOKUP(D350,'Services - WHC'!$D$10:$F$109,3,FALSE)="",VLOOKUP(D350,'Services - WHC'!$D$10:$F$109,3,FALSE)="[Select]"),"",VLOOKUP(D350,'Services - WHC'!$D$10:$F$109,3,FALSE))</f>
        <v>External</v>
      </c>
      <c r="G350" s="254"/>
      <c r="H350" s="255"/>
      <c r="I350" s="31"/>
    </row>
    <row r="351" spans="3:9" ht="12" customHeight="1" x14ac:dyDescent="0.2">
      <c r="C351" s="13"/>
      <c r="D351" s="264"/>
      <c r="E351" s="256" t="str">
        <f t="shared" ref="E351:E359" si="68">E350</f>
        <v>Community Care &amp; Access</v>
      </c>
      <c r="F351" s="256" t="str">
        <f t="shared" ref="F351:F359" si="69">F350</f>
        <v>External</v>
      </c>
      <c r="G351" s="257"/>
      <c r="H351" s="258"/>
      <c r="I351" s="31"/>
    </row>
    <row r="352" spans="3:9" ht="12" customHeight="1" x14ac:dyDescent="0.2">
      <c r="C352" s="13"/>
      <c r="D352" s="264"/>
      <c r="E352" s="256" t="str">
        <f t="shared" si="68"/>
        <v>Community Care &amp; Access</v>
      </c>
      <c r="F352" s="256" t="str">
        <f t="shared" si="69"/>
        <v>External</v>
      </c>
      <c r="G352" s="257"/>
      <c r="H352" s="258"/>
      <c r="I352" s="31"/>
    </row>
    <row r="353" spans="3:9" ht="12" customHeight="1" x14ac:dyDescent="0.2">
      <c r="C353" s="13"/>
      <c r="D353" s="264"/>
      <c r="E353" s="256" t="str">
        <f t="shared" si="68"/>
        <v>Community Care &amp; Access</v>
      </c>
      <c r="F353" s="256" t="str">
        <f t="shared" si="69"/>
        <v>External</v>
      </c>
      <c r="G353" s="257"/>
      <c r="H353" s="258"/>
      <c r="I353" s="31"/>
    </row>
    <row r="354" spans="3:9" ht="12" customHeight="1" x14ac:dyDescent="0.2">
      <c r="C354" s="13"/>
      <c r="D354" s="264"/>
      <c r="E354" s="256" t="str">
        <f t="shared" si="68"/>
        <v>Community Care &amp; Access</v>
      </c>
      <c r="F354" s="256" t="str">
        <f t="shared" si="69"/>
        <v>External</v>
      </c>
      <c r="G354" s="257"/>
      <c r="H354" s="258"/>
      <c r="I354" s="31"/>
    </row>
    <row r="355" spans="3:9" ht="12" customHeight="1" x14ac:dyDescent="0.2">
      <c r="C355" s="13"/>
      <c r="D355" s="264"/>
      <c r="E355" s="256" t="str">
        <f t="shared" si="68"/>
        <v>Community Care &amp; Access</v>
      </c>
      <c r="F355" s="256" t="str">
        <f t="shared" si="69"/>
        <v>External</v>
      </c>
      <c r="G355" s="257"/>
      <c r="H355" s="258"/>
      <c r="I355" s="31"/>
    </row>
    <row r="356" spans="3:9" ht="12" customHeight="1" x14ac:dyDescent="0.2">
      <c r="C356" s="13"/>
      <c r="D356" s="264"/>
      <c r="E356" s="256" t="str">
        <f t="shared" si="68"/>
        <v>Community Care &amp; Access</v>
      </c>
      <c r="F356" s="256" t="str">
        <f t="shared" si="69"/>
        <v>External</v>
      </c>
      <c r="G356" s="257"/>
      <c r="H356" s="258"/>
      <c r="I356" s="31"/>
    </row>
    <row r="357" spans="3:9" ht="12" customHeight="1" x14ac:dyDescent="0.2">
      <c r="C357" s="13"/>
      <c r="D357" s="264"/>
      <c r="E357" s="256" t="str">
        <f t="shared" si="68"/>
        <v>Community Care &amp; Access</v>
      </c>
      <c r="F357" s="256" t="str">
        <f t="shared" si="69"/>
        <v>External</v>
      </c>
      <c r="G357" s="257"/>
      <c r="H357" s="258"/>
      <c r="I357" s="31"/>
    </row>
    <row r="358" spans="3:9" ht="12" customHeight="1" x14ac:dyDescent="0.2">
      <c r="C358" s="13"/>
      <c r="D358" s="264"/>
      <c r="E358" s="256" t="str">
        <f t="shared" si="68"/>
        <v>Community Care &amp; Access</v>
      </c>
      <c r="F358" s="256" t="str">
        <f t="shared" si="69"/>
        <v>External</v>
      </c>
      <c r="G358" s="257"/>
      <c r="H358" s="258"/>
      <c r="I358" s="31"/>
    </row>
    <row r="359" spans="3:9" ht="12" customHeight="1" x14ac:dyDescent="0.2">
      <c r="C359" s="13"/>
      <c r="D359" s="264"/>
      <c r="E359" s="256" t="str">
        <f t="shared" si="68"/>
        <v>Community Care &amp; Access</v>
      </c>
      <c r="F359" s="256" t="str">
        <f t="shared" si="69"/>
        <v>External</v>
      </c>
      <c r="G359" s="257"/>
      <c r="H359" s="258"/>
      <c r="I359" s="31"/>
    </row>
    <row r="360" spans="3:9" ht="12" customHeight="1" x14ac:dyDescent="0.2">
      <c r="C360" s="13"/>
      <c r="D360" s="264">
        <v>36</v>
      </c>
      <c r="E360" s="252" t="str">
        <f>IF(OR(VLOOKUP(D360,'Services - WHC'!$D$10:$F$109,2,FALSE)="",VLOOKUP(D360,'Services - WHC'!$D$10:$F$109,2,FALSE)="[Enter service]"),"",VLOOKUP(D360,'Services - WHC'!$D$10:$F$109,2,FALSE))</f>
        <v>Community Development</v>
      </c>
      <c r="F360" s="253" t="str">
        <f>IF(OR(VLOOKUP(D360,'Services - WHC'!$D$10:$F$109,3,FALSE)="",VLOOKUP(D360,'Services - WHC'!$D$10:$F$109,3,FALSE)="[Select]"),"",VLOOKUP(D360,'Services - WHC'!$D$10:$F$109,3,FALSE))</f>
        <v>External</v>
      </c>
      <c r="G360" s="254"/>
      <c r="H360" s="255"/>
      <c r="I360" s="31"/>
    </row>
    <row r="361" spans="3:9" ht="12" customHeight="1" x14ac:dyDescent="0.2">
      <c r="C361" s="13"/>
      <c r="D361" s="264"/>
      <c r="E361" s="256" t="str">
        <f t="shared" ref="E361:E369" si="70">E360</f>
        <v>Community Development</v>
      </c>
      <c r="F361" s="256" t="str">
        <f t="shared" ref="F361:F369" si="71">F360</f>
        <v>External</v>
      </c>
      <c r="G361" s="257"/>
      <c r="H361" s="258"/>
      <c r="I361" s="31"/>
    </row>
    <row r="362" spans="3:9" ht="12" customHeight="1" x14ac:dyDescent="0.2">
      <c r="C362" s="13"/>
      <c r="D362" s="264"/>
      <c r="E362" s="256" t="str">
        <f t="shared" si="70"/>
        <v>Community Development</v>
      </c>
      <c r="F362" s="256" t="str">
        <f t="shared" si="71"/>
        <v>External</v>
      </c>
      <c r="G362" s="257"/>
      <c r="H362" s="258"/>
      <c r="I362" s="31"/>
    </row>
    <row r="363" spans="3:9" ht="12" customHeight="1" x14ac:dyDescent="0.2">
      <c r="C363" s="13"/>
      <c r="D363" s="264"/>
      <c r="E363" s="256" t="str">
        <f t="shared" si="70"/>
        <v>Community Development</v>
      </c>
      <c r="F363" s="256" t="str">
        <f t="shared" si="71"/>
        <v>External</v>
      </c>
      <c r="G363" s="257"/>
      <c r="H363" s="258"/>
      <c r="I363" s="31"/>
    </row>
    <row r="364" spans="3:9" ht="12" customHeight="1" x14ac:dyDescent="0.2">
      <c r="C364" s="13"/>
      <c r="D364" s="264"/>
      <c r="E364" s="256" t="str">
        <f t="shared" si="70"/>
        <v>Community Development</v>
      </c>
      <c r="F364" s="256" t="str">
        <f t="shared" si="71"/>
        <v>External</v>
      </c>
      <c r="G364" s="257"/>
      <c r="H364" s="258"/>
      <c r="I364" s="31"/>
    </row>
    <row r="365" spans="3:9" ht="12" customHeight="1" x14ac:dyDescent="0.2">
      <c r="C365" s="13"/>
      <c r="D365" s="264"/>
      <c r="E365" s="256" t="str">
        <f t="shared" si="70"/>
        <v>Community Development</v>
      </c>
      <c r="F365" s="256" t="str">
        <f t="shared" si="71"/>
        <v>External</v>
      </c>
      <c r="G365" s="257"/>
      <c r="H365" s="258"/>
      <c r="I365" s="31"/>
    </row>
    <row r="366" spans="3:9" ht="12" customHeight="1" x14ac:dyDescent="0.2">
      <c r="C366" s="13"/>
      <c r="D366" s="264"/>
      <c r="E366" s="256" t="str">
        <f t="shared" si="70"/>
        <v>Community Development</v>
      </c>
      <c r="F366" s="256" t="str">
        <f t="shared" si="71"/>
        <v>External</v>
      </c>
      <c r="G366" s="257"/>
      <c r="H366" s="258"/>
      <c r="I366" s="31"/>
    </row>
    <row r="367" spans="3:9" ht="12" customHeight="1" x14ac:dyDescent="0.2">
      <c r="C367" s="13"/>
      <c r="D367" s="264"/>
      <c r="E367" s="256" t="str">
        <f t="shared" si="70"/>
        <v>Community Development</v>
      </c>
      <c r="F367" s="256" t="str">
        <f t="shared" si="71"/>
        <v>External</v>
      </c>
      <c r="G367" s="257"/>
      <c r="H367" s="258"/>
      <c r="I367" s="31"/>
    </row>
    <row r="368" spans="3:9" ht="12" customHeight="1" x14ac:dyDescent="0.2">
      <c r="C368" s="13"/>
      <c r="D368" s="264"/>
      <c r="E368" s="256" t="str">
        <f t="shared" si="70"/>
        <v>Community Development</v>
      </c>
      <c r="F368" s="256" t="str">
        <f t="shared" si="71"/>
        <v>External</v>
      </c>
      <c r="G368" s="257"/>
      <c r="H368" s="258"/>
      <c r="I368" s="31"/>
    </row>
    <row r="369" spans="3:9" ht="12" customHeight="1" x14ac:dyDescent="0.2">
      <c r="C369" s="13"/>
      <c r="D369" s="264"/>
      <c r="E369" s="256" t="str">
        <f t="shared" si="70"/>
        <v>Community Development</v>
      </c>
      <c r="F369" s="256" t="str">
        <f t="shared" si="71"/>
        <v>External</v>
      </c>
      <c r="G369" s="257"/>
      <c r="H369" s="258"/>
      <c r="I369" s="31"/>
    </row>
    <row r="370" spans="3:9" ht="12" customHeight="1" x14ac:dyDescent="0.2">
      <c r="C370" s="13"/>
      <c r="D370" s="264">
        <v>37</v>
      </c>
      <c r="E370" s="252" t="str">
        <f>IF(OR(VLOOKUP(D370,'Services - WHC'!$D$10:$F$109,2,FALSE)="",VLOOKUP(D370,'Services - WHC'!$D$10:$F$109,2,FALSE)="[Enter service]"),"",VLOOKUP(D370,'Services - WHC'!$D$10:$F$109,2,FALSE))</f>
        <v>Learning &amp; Diversity</v>
      </c>
      <c r="F370" s="253" t="str">
        <f>IF(OR(VLOOKUP(D370,'Services - WHC'!$D$10:$F$109,3,FALSE)="",VLOOKUP(D370,'Services - WHC'!$D$10:$F$109,3,FALSE)="[Select]"),"",VLOOKUP(D370,'Services - WHC'!$D$10:$F$109,3,FALSE))</f>
        <v>External</v>
      </c>
      <c r="G370" s="254"/>
      <c r="H370" s="255"/>
      <c r="I370" s="31"/>
    </row>
    <row r="371" spans="3:9" ht="12" customHeight="1" x14ac:dyDescent="0.2">
      <c r="C371" s="13"/>
      <c r="D371" s="264"/>
      <c r="E371" s="256" t="str">
        <f t="shared" ref="E371:E379" si="72">E370</f>
        <v>Learning &amp; Diversity</v>
      </c>
      <c r="F371" s="256" t="str">
        <f t="shared" ref="F371:F379" si="73">F370</f>
        <v>External</v>
      </c>
      <c r="G371" s="257"/>
      <c r="H371" s="258"/>
      <c r="I371" s="31"/>
    </row>
    <row r="372" spans="3:9" ht="12" customHeight="1" x14ac:dyDescent="0.2">
      <c r="C372" s="13"/>
      <c r="D372" s="264"/>
      <c r="E372" s="256" t="str">
        <f t="shared" si="72"/>
        <v>Learning &amp; Diversity</v>
      </c>
      <c r="F372" s="256" t="str">
        <f t="shared" si="73"/>
        <v>External</v>
      </c>
      <c r="G372" s="257"/>
      <c r="H372" s="258"/>
      <c r="I372" s="31"/>
    </row>
    <row r="373" spans="3:9" ht="12" customHeight="1" x14ac:dyDescent="0.2">
      <c r="C373" s="13"/>
      <c r="D373" s="264"/>
      <c r="E373" s="256" t="str">
        <f t="shared" si="72"/>
        <v>Learning &amp; Diversity</v>
      </c>
      <c r="F373" s="256" t="str">
        <f t="shared" si="73"/>
        <v>External</v>
      </c>
      <c r="G373" s="257"/>
      <c r="H373" s="258"/>
      <c r="I373" s="31"/>
    </row>
    <row r="374" spans="3:9" ht="12" customHeight="1" x14ac:dyDescent="0.2">
      <c r="C374" s="13"/>
      <c r="D374" s="264"/>
      <c r="E374" s="256" t="str">
        <f t="shared" si="72"/>
        <v>Learning &amp; Diversity</v>
      </c>
      <c r="F374" s="256" t="str">
        <f t="shared" si="73"/>
        <v>External</v>
      </c>
      <c r="G374" s="257"/>
      <c r="H374" s="258"/>
      <c r="I374" s="31"/>
    </row>
    <row r="375" spans="3:9" ht="12" customHeight="1" x14ac:dyDescent="0.2">
      <c r="C375" s="13"/>
      <c r="D375" s="264"/>
      <c r="E375" s="256" t="str">
        <f t="shared" si="72"/>
        <v>Learning &amp; Diversity</v>
      </c>
      <c r="F375" s="256" t="str">
        <f t="shared" si="73"/>
        <v>External</v>
      </c>
      <c r="G375" s="257"/>
      <c r="H375" s="258"/>
      <c r="I375" s="31"/>
    </row>
    <row r="376" spans="3:9" ht="12" customHeight="1" x14ac:dyDescent="0.2">
      <c r="C376" s="13"/>
      <c r="D376" s="264"/>
      <c r="E376" s="256" t="str">
        <f t="shared" si="72"/>
        <v>Learning &amp; Diversity</v>
      </c>
      <c r="F376" s="256" t="str">
        <f t="shared" si="73"/>
        <v>External</v>
      </c>
      <c r="G376" s="257"/>
      <c r="H376" s="258"/>
      <c r="I376" s="31"/>
    </row>
    <row r="377" spans="3:9" ht="12" customHeight="1" x14ac:dyDescent="0.2">
      <c r="C377" s="13"/>
      <c r="D377" s="264"/>
      <c r="E377" s="256" t="str">
        <f t="shared" si="72"/>
        <v>Learning &amp; Diversity</v>
      </c>
      <c r="F377" s="256" t="str">
        <f t="shared" si="73"/>
        <v>External</v>
      </c>
      <c r="G377" s="257"/>
      <c r="H377" s="258"/>
      <c r="I377" s="31"/>
    </row>
    <row r="378" spans="3:9" ht="12" customHeight="1" x14ac:dyDescent="0.2">
      <c r="C378" s="13"/>
      <c r="D378" s="264"/>
      <c r="E378" s="256" t="str">
        <f t="shared" si="72"/>
        <v>Learning &amp; Diversity</v>
      </c>
      <c r="F378" s="256" t="str">
        <f t="shared" si="73"/>
        <v>External</v>
      </c>
      <c r="G378" s="257"/>
      <c r="H378" s="258"/>
      <c r="I378" s="31"/>
    </row>
    <row r="379" spans="3:9" ht="12" customHeight="1" x14ac:dyDescent="0.2">
      <c r="C379" s="13"/>
      <c r="D379" s="264"/>
      <c r="E379" s="256" t="str">
        <f t="shared" si="72"/>
        <v>Learning &amp; Diversity</v>
      </c>
      <c r="F379" s="256" t="str">
        <f t="shared" si="73"/>
        <v>External</v>
      </c>
      <c r="G379" s="257"/>
      <c r="H379" s="258"/>
      <c r="I379" s="31"/>
    </row>
    <row r="380" spans="3:9" ht="12" customHeight="1" x14ac:dyDescent="0.2">
      <c r="C380" s="13"/>
      <c r="D380" s="264">
        <v>38</v>
      </c>
      <c r="E380" s="252" t="str">
        <f>IF(OR(VLOOKUP(D380,'Services - WHC'!$D$10:$F$109,2,FALSE)="",VLOOKUP(D380,'Services - WHC'!$D$10:$F$109,2,FALSE)="[Enter service]"),"",VLOOKUP(D380,'Services - WHC'!$D$10:$F$109,2,FALSE))</f>
        <v>Municipal Emergency Management</v>
      </c>
      <c r="F380" s="253" t="str">
        <f>IF(OR(VLOOKUP(D380,'Services - WHC'!$D$10:$F$109,3,FALSE)="",VLOOKUP(D380,'Services - WHC'!$D$10:$F$109,3,FALSE)="[Select]"),"",VLOOKUP(D380,'Services - WHC'!$D$10:$F$109,3,FALSE))</f>
        <v>External</v>
      </c>
      <c r="G380" s="254"/>
      <c r="H380" s="255"/>
      <c r="I380" s="31"/>
    </row>
    <row r="381" spans="3:9" ht="12" customHeight="1" x14ac:dyDescent="0.2">
      <c r="C381" s="13"/>
      <c r="D381" s="264"/>
      <c r="E381" s="256" t="str">
        <f t="shared" ref="E381:E389" si="74">E380</f>
        <v>Municipal Emergency Management</v>
      </c>
      <c r="F381" s="256" t="str">
        <f t="shared" ref="F381:F389" si="75">F380</f>
        <v>External</v>
      </c>
      <c r="G381" s="257"/>
      <c r="H381" s="258"/>
      <c r="I381" s="31"/>
    </row>
    <row r="382" spans="3:9" ht="12" customHeight="1" x14ac:dyDescent="0.2">
      <c r="C382" s="13"/>
      <c r="D382" s="264"/>
      <c r="E382" s="256" t="str">
        <f t="shared" si="74"/>
        <v>Municipal Emergency Management</v>
      </c>
      <c r="F382" s="256" t="str">
        <f t="shared" si="75"/>
        <v>External</v>
      </c>
      <c r="G382" s="257"/>
      <c r="H382" s="258"/>
      <c r="I382" s="31"/>
    </row>
    <row r="383" spans="3:9" ht="12" customHeight="1" x14ac:dyDescent="0.2">
      <c r="C383" s="13"/>
      <c r="D383" s="264"/>
      <c r="E383" s="256" t="str">
        <f t="shared" si="74"/>
        <v>Municipal Emergency Management</v>
      </c>
      <c r="F383" s="256" t="str">
        <f t="shared" si="75"/>
        <v>External</v>
      </c>
      <c r="G383" s="257"/>
      <c r="H383" s="258"/>
      <c r="I383" s="31"/>
    </row>
    <row r="384" spans="3:9" ht="12" customHeight="1" x14ac:dyDescent="0.2">
      <c r="C384" s="13"/>
      <c r="D384" s="264"/>
      <c r="E384" s="256" t="str">
        <f t="shared" si="74"/>
        <v>Municipal Emergency Management</v>
      </c>
      <c r="F384" s="256" t="str">
        <f t="shared" si="75"/>
        <v>External</v>
      </c>
      <c r="G384" s="257"/>
      <c r="H384" s="258"/>
      <c r="I384" s="31"/>
    </row>
    <row r="385" spans="3:9" ht="12" customHeight="1" x14ac:dyDescent="0.2">
      <c r="C385" s="13"/>
      <c r="D385" s="264"/>
      <c r="E385" s="256" t="str">
        <f t="shared" si="74"/>
        <v>Municipal Emergency Management</v>
      </c>
      <c r="F385" s="256" t="str">
        <f t="shared" si="75"/>
        <v>External</v>
      </c>
      <c r="G385" s="257"/>
      <c r="H385" s="258"/>
      <c r="I385" s="31"/>
    </row>
    <row r="386" spans="3:9" ht="12" customHeight="1" x14ac:dyDescent="0.2">
      <c r="C386" s="13"/>
      <c r="D386" s="264"/>
      <c r="E386" s="256" t="str">
        <f t="shared" si="74"/>
        <v>Municipal Emergency Management</v>
      </c>
      <c r="F386" s="256" t="str">
        <f t="shared" si="75"/>
        <v>External</v>
      </c>
      <c r="G386" s="257"/>
      <c r="H386" s="258"/>
      <c r="I386" s="31"/>
    </row>
    <row r="387" spans="3:9" ht="12" customHeight="1" x14ac:dyDescent="0.2">
      <c r="C387" s="13"/>
      <c r="D387" s="264"/>
      <c r="E387" s="256" t="str">
        <f t="shared" si="74"/>
        <v>Municipal Emergency Management</v>
      </c>
      <c r="F387" s="256" t="str">
        <f t="shared" si="75"/>
        <v>External</v>
      </c>
      <c r="G387" s="257"/>
      <c r="H387" s="258"/>
      <c r="I387" s="31"/>
    </row>
    <row r="388" spans="3:9" ht="12" customHeight="1" x14ac:dyDescent="0.2">
      <c r="C388" s="13"/>
      <c r="D388" s="264"/>
      <c r="E388" s="256" t="str">
        <f t="shared" si="74"/>
        <v>Municipal Emergency Management</v>
      </c>
      <c r="F388" s="256" t="str">
        <f t="shared" si="75"/>
        <v>External</v>
      </c>
      <c r="G388" s="257"/>
      <c r="H388" s="258"/>
      <c r="I388" s="31"/>
    </row>
    <row r="389" spans="3:9" ht="12" customHeight="1" x14ac:dyDescent="0.2">
      <c r="C389" s="13"/>
      <c r="D389" s="264"/>
      <c r="E389" s="256" t="str">
        <f t="shared" si="74"/>
        <v>Municipal Emergency Management</v>
      </c>
      <c r="F389" s="256" t="str">
        <f t="shared" si="75"/>
        <v>External</v>
      </c>
      <c r="G389" s="257"/>
      <c r="H389" s="258"/>
      <c r="I389" s="31"/>
    </row>
    <row r="390" spans="3:9" ht="12" customHeight="1" x14ac:dyDescent="0.2">
      <c r="C390" s="13"/>
      <c r="D390" s="264">
        <v>39</v>
      </c>
      <c r="E390" s="252" t="str">
        <f>IF(OR(VLOOKUP(D390,'Services - WHC'!$D$10:$F$109,2,FALSE)="",VLOOKUP(D390,'Services - WHC'!$D$10:$F$109,2,FALSE)="[Enter service]"),"",VLOOKUP(D390,'Services - WHC'!$D$10:$F$109,2,FALSE))</f>
        <v>Recreation</v>
      </c>
      <c r="F390" s="253" t="str">
        <f>IF(OR(VLOOKUP(D390,'Services - WHC'!$D$10:$F$109,3,FALSE)="",VLOOKUP(D390,'Services - WHC'!$D$10:$F$109,3,FALSE)="[Select]"),"",VLOOKUP(D390,'Services - WHC'!$D$10:$F$109,3,FALSE))</f>
        <v>External</v>
      </c>
      <c r="G390" s="254"/>
      <c r="H390" s="255"/>
      <c r="I390" s="31"/>
    </row>
    <row r="391" spans="3:9" ht="12" customHeight="1" x14ac:dyDescent="0.2">
      <c r="C391" s="13"/>
      <c r="D391" s="264"/>
      <c r="E391" s="256" t="str">
        <f t="shared" ref="E391:E399" si="76">E390</f>
        <v>Recreation</v>
      </c>
      <c r="F391" s="256" t="str">
        <f t="shared" ref="F391:F399" si="77">F390</f>
        <v>External</v>
      </c>
      <c r="G391" s="257"/>
      <c r="H391" s="258"/>
      <c r="I391" s="31"/>
    </row>
    <row r="392" spans="3:9" ht="12" customHeight="1" x14ac:dyDescent="0.2">
      <c r="C392" s="13"/>
      <c r="D392" s="264"/>
      <c r="E392" s="256" t="str">
        <f t="shared" si="76"/>
        <v>Recreation</v>
      </c>
      <c r="F392" s="256" t="str">
        <f t="shared" si="77"/>
        <v>External</v>
      </c>
      <c r="G392" s="257"/>
      <c r="H392" s="258"/>
      <c r="I392" s="31"/>
    </row>
    <row r="393" spans="3:9" ht="12" customHeight="1" x14ac:dyDescent="0.2">
      <c r="C393" s="13"/>
      <c r="D393" s="264"/>
      <c r="E393" s="256" t="str">
        <f t="shared" si="76"/>
        <v>Recreation</v>
      </c>
      <c r="F393" s="256" t="str">
        <f t="shared" si="77"/>
        <v>External</v>
      </c>
      <c r="G393" s="257"/>
      <c r="H393" s="258"/>
      <c r="I393" s="31"/>
    </row>
    <row r="394" spans="3:9" ht="12" customHeight="1" x14ac:dyDescent="0.2">
      <c r="C394" s="13"/>
      <c r="D394" s="264"/>
      <c r="E394" s="256" t="str">
        <f t="shared" si="76"/>
        <v>Recreation</v>
      </c>
      <c r="F394" s="256" t="str">
        <f t="shared" si="77"/>
        <v>External</v>
      </c>
      <c r="G394" s="257"/>
      <c r="H394" s="258"/>
      <c r="I394" s="31"/>
    </row>
    <row r="395" spans="3:9" ht="12" customHeight="1" x14ac:dyDescent="0.2">
      <c r="C395" s="13"/>
      <c r="D395" s="264"/>
      <c r="E395" s="256" t="str">
        <f t="shared" si="76"/>
        <v>Recreation</v>
      </c>
      <c r="F395" s="256" t="str">
        <f t="shared" si="77"/>
        <v>External</v>
      </c>
      <c r="G395" s="257"/>
      <c r="H395" s="258"/>
      <c r="I395" s="31"/>
    </row>
    <row r="396" spans="3:9" ht="12" customHeight="1" x14ac:dyDescent="0.2">
      <c r="C396" s="13"/>
      <c r="D396" s="264"/>
      <c r="E396" s="256" t="str">
        <f t="shared" si="76"/>
        <v>Recreation</v>
      </c>
      <c r="F396" s="256" t="str">
        <f t="shared" si="77"/>
        <v>External</v>
      </c>
      <c r="G396" s="257"/>
      <c r="H396" s="258"/>
      <c r="I396" s="31"/>
    </row>
    <row r="397" spans="3:9" ht="12" customHeight="1" x14ac:dyDescent="0.2">
      <c r="C397" s="13"/>
      <c r="D397" s="264"/>
      <c r="E397" s="256" t="str">
        <f t="shared" si="76"/>
        <v>Recreation</v>
      </c>
      <c r="F397" s="256" t="str">
        <f t="shared" si="77"/>
        <v>External</v>
      </c>
      <c r="G397" s="257"/>
      <c r="H397" s="258"/>
      <c r="I397" s="31"/>
    </row>
    <row r="398" spans="3:9" ht="12" customHeight="1" x14ac:dyDescent="0.2">
      <c r="C398" s="13"/>
      <c r="D398" s="264"/>
      <c r="E398" s="256" t="str">
        <f t="shared" si="76"/>
        <v>Recreation</v>
      </c>
      <c r="F398" s="256" t="str">
        <f t="shared" si="77"/>
        <v>External</v>
      </c>
      <c r="G398" s="257"/>
      <c r="H398" s="258"/>
      <c r="I398" s="31"/>
    </row>
    <row r="399" spans="3:9" ht="12" customHeight="1" x14ac:dyDescent="0.2">
      <c r="C399" s="13"/>
      <c r="D399" s="264"/>
      <c r="E399" s="256" t="str">
        <f t="shared" si="76"/>
        <v>Recreation</v>
      </c>
      <c r="F399" s="256" t="str">
        <f t="shared" si="77"/>
        <v>External</v>
      </c>
      <c r="G399" s="257"/>
      <c r="H399" s="258"/>
      <c r="I399" s="31"/>
    </row>
    <row r="400" spans="3:9" ht="12" customHeight="1" x14ac:dyDescent="0.2">
      <c r="C400" s="13"/>
      <c r="D400" s="264">
        <v>40</v>
      </c>
      <c r="E400" s="252" t="str">
        <f>IF(OR(VLOOKUP(D400,'Services - WHC'!$D$10:$F$109,2,FALSE)="",VLOOKUP(D400,'Services - WHC'!$D$10:$F$109,2,FALSE)="[Enter service]"),"",VLOOKUP(D400,'Services - WHC'!$D$10:$F$109,2,FALSE))</f>
        <v/>
      </c>
      <c r="F400" s="253" t="str">
        <f>IF(OR(VLOOKUP(D400,'Services - WHC'!$D$10:$F$109,3,FALSE)="",VLOOKUP(D400,'Services - WHC'!$D$10:$F$109,3,FALSE)="[Select]"),"",VLOOKUP(D400,'Services - WHC'!$D$10:$F$109,3,FALSE))</f>
        <v/>
      </c>
      <c r="G400" s="254"/>
      <c r="H400" s="255"/>
      <c r="I400" s="31"/>
    </row>
    <row r="401" spans="3:9" ht="12" customHeight="1" x14ac:dyDescent="0.2">
      <c r="C401" s="13"/>
      <c r="D401" s="264"/>
      <c r="E401" s="256" t="str">
        <f t="shared" ref="E401:E409" si="78">E400</f>
        <v/>
      </c>
      <c r="F401" s="256" t="str">
        <f t="shared" ref="F401:F409" si="79">F400</f>
        <v/>
      </c>
      <c r="G401" s="257"/>
      <c r="H401" s="258"/>
      <c r="I401" s="31"/>
    </row>
    <row r="402" spans="3:9" ht="12" customHeight="1" x14ac:dyDescent="0.2">
      <c r="C402" s="13"/>
      <c r="D402" s="264"/>
      <c r="E402" s="256" t="str">
        <f t="shared" si="78"/>
        <v/>
      </c>
      <c r="F402" s="256" t="str">
        <f t="shared" si="79"/>
        <v/>
      </c>
      <c r="G402" s="257"/>
      <c r="H402" s="258"/>
      <c r="I402" s="31"/>
    </row>
    <row r="403" spans="3:9" ht="12" customHeight="1" x14ac:dyDescent="0.2">
      <c r="C403" s="13"/>
      <c r="D403" s="264"/>
      <c r="E403" s="256" t="str">
        <f t="shared" si="78"/>
        <v/>
      </c>
      <c r="F403" s="256" t="str">
        <f t="shared" si="79"/>
        <v/>
      </c>
      <c r="G403" s="257"/>
      <c r="H403" s="258"/>
      <c r="I403" s="31"/>
    </row>
    <row r="404" spans="3:9" ht="12" customHeight="1" x14ac:dyDescent="0.2">
      <c r="C404" s="13"/>
      <c r="D404" s="264"/>
      <c r="E404" s="256" t="str">
        <f t="shared" si="78"/>
        <v/>
      </c>
      <c r="F404" s="256" t="str">
        <f t="shared" si="79"/>
        <v/>
      </c>
      <c r="G404" s="257"/>
      <c r="H404" s="258"/>
      <c r="I404" s="31"/>
    </row>
    <row r="405" spans="3:9" ht="12" customHeight="1" x14ac:dyDescent="0.2">
      <c r="C405" s="13"/>
      <c r="D405" s="264"/>
      <c r="E405" s="256" t="str">
        <f t="shared" si="78"/>
        <v/>
      </c>
      <c r="F405" s="256" t="str">
        <f t="shared" si="79"/>
        <v/>
      </c>
      <c r="G405" s="257"/>
      <c r="H405" s="258"/>
      <c r="I405" s="31"/>
    </row>
    <row r="406" spans="3:9" ht="12" customHeight="1" x14ac:dyDescent="0.2">
      <c r="C406" s="13"/>
      <c r="D406" s="264"/>
      <c r="E406" s="256" t="str">
        <f t="shared" si="78"/>
        <v/>
      </c>
      <c r="F406" s="256" t="str">
        <f t="shared" si="79"/>
        <v/>
      </c>
      <c r="G406" s="257"/>
      <c r="H406" s="258"/>
      <c r="I406" s="31"/>
    </row>
    <row r="407" spans="3:9" ht="12" customHeight="1" x14ac:dyDescent="0.2">
      <c r="C407" s="13"/>
      <c r="D407" s="264"/>
      <c r="E407" s="256" t="str">
        <f t="shared" si="78"/>
        <v/>
      </c>
      <c r="F407" s="256" t="str">
        <f t="shared" si="79"/>
        <v/>
      </c>
      <c r="G407" s="257"/>
      <c r="H407" s="258"/>
      <c r="I407" s="31"/>
    </row>
    <row r="408" spans="3:9" ht="12" customHeight="1" x14ac:dyDescent="0.2">
      <c r="C408" s="13"/>
      <c r="D408" s="264"/>
      <c r="E408" s="256" t="str">
        <f t="shared" si="78"/>
        <v/>
      </c>
      <c r="F408" s="256" t="str">
        <f t="shared" si="79"/>
        <v/>
      </c>
      <c r="G408" s="257"/>
      <c r="H408" s="258"/>
      <c r="I408" s="31"/>
    </row>
    <row r="409" spans="3:9" ht="12" customHeight="1" x14ac:dyDescent="0.2">
      <c r="C409" s="13"/>
      <c r="D409" s="264"/>
      <c r="E409" s="256" t="str">
        <f t="shared" si="78"/>
        <v/>
      </c>
      <c r="F409" s="256" t="str">
        <f t="shared" si="79"/>
        <v/>
      </c>
      <c r="G409" s="257"/>
      <c r="H409" s="258"/>
      <c r="I409" s="31"/>
    </row>
    <row r="410" spans="3:9" ht="12" customHeight="1" x14ac:dyDescent="0.2">
      <c r="C410" s="13"/>
      <c r="D410" s="264">
        <v>41</v>
      </c>
      <c r="E410" s="252" t="str">
        <f>IF(OR(VLOOKUP(D410,'Services - WHC'!$D$10:$F$109,2,FALSE)="",VLOOKUP(D410,'Services - WHC'!$D$10:$F$109,2,FALSE)="[Enter service]"),"",VLOOKUP(D410,'Services - WHC'!$D$10:$F$109,2,FALSE))</f>
        <v/>
      </c>
      <c r="F410" s="253" t="str">
        <f>IF(OR(VLOOKUP(D410,'Services - WHC'!$D$10:$F$109,3,FALSE)="",VLOOKUP(D410,'Services - WHC'!$D$10:$F$109,3,FALSE)="[Select]"),"",VLOOKUP(D410,'Services - WHC'!$D$10:$F$109,3,FALSE))</f>
        <v/>
      </c>
      <c r="G410" s="254"/>
      <c r="H410" s="255"/>
      <c r="I410" s="31"/>
    </row>
    <row r="411" spans="3:9" ht="12" customHeight="1" x14ac:dyDescent="0.2">
      <c r="C411" s="13"/>
      <c r="D411" s="264"/>
      <c r="E411" s="256" t="str">
        <f t="shared" ref="E411:E419" si="80">E410</f>
        <v/>
      </c>
      <c r="F411" s="256" t="str">
        <f t="shared" ref="F411:F419" si="81">F410</f>
        <v/>
      </c>
      <c r="G411" s="257"/>
      <c r="H411" s="258"/>
      <c r="I411" s="31"/>
    </row>
    <row r="412" spans="3:9" ht="12" customHeight="1" x14ac:dyDescent="0.2">
      <c r="C412" s="13"/>
      <c r="D412" s="264"/>
      <c r="E412" s="256" t="str">
        <f t="shared" si="80"/>
        <v/>
      </c>
      <c r="F412" s="256" t="str">
        <f t="shared" si="81"/>
        <v/>
      </c>
      <c r="G412" s="257"/>
      <c r="H412" s="258"/>
      <c r="I412" s="31"/>
    </row>
    <row r="413" spans="3:9" ht="12" customHeight="1" x14ac:dyDescent="0.2">
      <c r="C413" s="13"/>
      <c r="D413" s="264"/>
      <c r="E413" s="256" t="str">
        <f t="shared" si="80"/>
        <v/>
      </c>
      <c r="F413" s="256" t="str">
        <f t="shared" si="81"/>
        <v/>
      </c>
      <c r="G413" s="257"/>
      <c r="H413" s="258"/>
      <c r="I413" s="31"/>
    </row>
    <row r="414" spans="3:9" ht="12" customHeight="1" x14ac:dyDescent="0.2">
      <c r="C414" s="13"/>
      <c r="D414" s="264"/>
      <c r="E414" s="256" t="str">
        <f t="shared" si="80"/>
        <v/>
      </c>
      <c r="F414" s="256" t="str">
        <f t="shared" si="81"/>
        <v/>
      </c>
      <c r="G414" s="257"/>
      <c r="H414" s="258"/>
      <c r="I414" s="31"/>
    </row>
    <row r="415" spans="3:9" ht="12" customHeight="1" x14ac:dyDescent="0.2">
      <c r="C415" s="13"/>
      <c r="D415" s="264"/>
      <c r="E415" s="256" t="str">
        <f t="shared" si="80"/>
        <v/>
      </c>
      <c r="F415" s="256" t="str">
        <f t="shared" si="81"/>
        <v/>
      </c>
      <c r="G415" s="257"/>
      <c r="H415" s="258"/>
      <c r="I415" s="31"/>
    </row>
    <row r="416" spans="3:9" ht="12" customHeight="1" x14ac:dyDescent="0.2">
      <c r="C416" s="13"/>
      <c r="D416" s="264"/>
      <c r="E416" s="256" t="str">
        <f t="shared" si="80"/>
        <v/>
      </c>
      <c r="F416" s="256" t="str">
        <f t="shared" si="81"/>
        <v/>
      </c>
      <c r="G416" s="257"/>
      <c r="H416" s="258"/>
      <c r="I416" s="31"/>
    </row>
    <row r="417" spans="3:9" ht="12" customHeight="1" x14ac:dyDescent="0.2">
      <c r="C417" s="13"/>
      <c r="D417" s="264"/>
      <c r="E417" s="256" t="str">
        <f t="shared" si="80"/>
        <v/>
      </c>
      <c r="F417" s="256" t="str">
        <f t="shared" si="81"/>
        <v/>
      </c>
      <c r="G417" s="257"/>
      <c r="H417" s="258"/>
      <c r="I417" s="31"/>
    </row>
    <row r="418" spans="3:9" ht="12" customHeight="1" x14ac:dyDescent="0.2">
      <c r="C418" s="13"/>
      <c r="D418" s="264"/>
      <c r="E418" s="256" t="str">
        <f t="shared" si="80"/>
        <v/>
      </c>
      <c r="F418" s="256" t="str">
        <f t="shared" si="81"/>
        <v/>
      </c>
      <c r="G418" s="257"/>
      <c r="H418" s="258"/>
      <c r="I418" s="31"/>
    </row>
    <row r="419" spans="3:9" ht="12" customHeight="1" x14ac:dyDescent="0.2">
      <c r="C419" s="13"/>
      <c r="D419" s="264"/>
      <c r="E419" s="256" t="str">
        <f t="shared" si="80"/>
        <v/>
      </c>
      <c r="F419" s="256" t="str">
        <f t="shared" si="81"/>
        <v/>
      </c>
      <c r="G419" s="257"/>
      <c r="H419" s="258"/>
      <c r="I419" s="31"/>
    </row>
    <row r="420" spans="3:9" ht="12" customHeight="1" x14ac:dyDescent="0.2">
      <c r="C420" s="13"/>
      <c r="D420" s="264">
        <v>42</v>
      </c>
      <c r="E420" s="252" t="str">
        <f>IF(OR(VLOOKUP(D420,'Services - WHC'!$D$10:$F$109,2,FALSE)="",VLOOKUP(D420,'Services - WHC'!$D$10:$F$109,2,FALSE)="[Enter service]"),"",VLOOKUP(D420,'Services - WHC'!$D$10:$F$109,2,FALSE))</f>
        <v/>
      </c>
      <c r="F420" s="253" t="str">
        <f>IF(OR(VLOOKUP(D420,'Services - WHC'!$D$10:$F$109,3,FALSE)="",VLOOKUP(D420,'Services - WHC'!$D$10:$F$109,3,FALSE)="[Select]"),"",VLOOKUP(D420,'Services - WHC'!$D$10:$F$109,3,FALSE))</f>
        <v/>
      </c>
      <c r="G420" s="254"/>
      <c r="H420" s="255"/>
      <c r="I420" s="31"/>
    </row>
    <row r="421" spans="3:9" ht="12" customHeight="1" x14ac:dyDescent="0.2">
      <c r="C421" s="13"/>
      <c r="D421" s="264"/>
      <c r="E421" s="256" t="str">
        <f t="shared" ref="E421:E429" si="82">E420</f>
        <v/>
      </c>
      <c r="F421" s="256" t="str">
        <f t="shared" ref="F421:F429" si="83">F420</f>
        <v/>
      </c>
      <c r="G421" s="257"/>
      <c r="H421" s="258"/>
      <c r="I421" s="31"/>
    </row>
    <row r="422" spans="3:9" ht="12" customHeight="1" x14ac:dyDescent="0.2">
      <c r="C422" s="13"/>
      <c r="D422" s="264"/>
      <c r="E422" s="256" t="str">
        <f t="shared" si="82"/>
        <v/>
      </c>
      <c r="F422" s="256" t="str">
        <f t="shared" si="83"/>
        <v/>
      </c>
      <c r="G422" s="257"/>
      <c r="H422" s="258"/>
      <c r="I422" s="31"/>
    </row>
    <row r="423" spans="3:9" ht="12" customHeight="1" x14ac:dyDescent="0.2">
      <c r="C423" s="13"/>
      <c r="D423" s="264"/>
      <c r="E423" s="256" t="str">
        <f t="shared" si="82"/>
        <v/>
      </c>
      <c r="F423" s="256" t="str">
        <f t="shared" si="83"/>
        <v/>
      </c>
      <c r="G423" s="257"/>
      <c r="H423" s="258"/>
      <c r="I423" s="31"/>
    </row>
    <row r="424" spans="3:9" ht="12" customHeight="1" x14ac:dyDescent="0.2">
      <c r="C424" s="13"/>
      <c r="D424" s="264"/>
      <c r="E424" s="256" t="str">
        <f t="shared" si="82"/>
        <v/>
      </c>
      <c r="F424" s="256" t="str">
        <f t="shared" si="83"/>
        <v/>
      </c>
      <c r="G424" s="257"/>
      <c r="H424" s="258"/>
      <c r="I424" s="31"/>
    </row>
    <row r="425" spans="3:9" ht="12" customHeight="1" x14ac:dyDescent="0.2">
      <c r="C425" s="13"/>
      <c r="D425" s="264"/>
      <c r="E425" s="256" t="str">
        <f t="shared" si="82"/>
        <v/>
      </c>
      <c r="F425" s="256" t="str">
        <f t="shared" si="83"/>
        <v/>
      </c>
      <c r="G425" s="257"/>
      <c r="H425" s="258"/>
      <c r="I425" s="31"/>
    </row>
    <row r="426" spans="3:9" ht="12" customHeight="1" x14ac:dyDescent="0.2">
      <c r="C426" s="13"/>
      <c r="D426" s="264"/>
      <c r="E426" s="256" t="str">
        <f t="shared" si="82"/>
        <v/>
      </c>
      <c r="F426" s="256" t="str">
        <f t="shared" si="83"/>
        <v/>
      </c>
      <c r="G426" s="257"/>
      <c r="H426" s="258"/>
      <c r="I426" s="31"/>
    </row>
    <row r="427" spans="3:9" ht="12" customHeight="1" x14ac:dyDescent="0.2">
      <c r="C427" s="13"/>
      <c r="D427" s="264"/>
      <c r="E427" s="256" t="str">
        <f t="shared" si="82"/>
        <v/>
      </c>
      <c r="F427" s="256" t="str">
        <f t="shared" si="83"/>
        <v/>
      </c>
      <c r="G427" s="257"/>
      <c r="H427" s="258"/>
      <c r="I427" s="31"/>
    </row>
    <row r="428" spans="3:9" ht="12" customHeight="1" x14ac:dyDescent="0.2">
      <c r="C428" s="13"/>
      <c r="D428" s="264"/>
      <c r="E428" s="256" t="str">
        <f t="shared" si="82"/>
        <v/>
      </c>
      <c r="F428" s="256" t="str">
        <f t="shared" si="83"/>
        <v/>
      </c>
      <c r="G428" s="257"/>
      <c r="H428" s="258"/>
      <c r="I428" s="31"/>
    </row>
    <row r="429" spans="3:9" ht="12" customHeight="1" x14ac:dyDescent="0.2">
      <c r="C429" s="13"/>
      <c r="D429" s="264"/>
      <c r="E429" s="256" t="str">
        <f t="shared" si="82"/>
        <v/>
      </c>
      <c r="F429" s="256" t="str">
        <f t="shared" si="83"/>
        <v/>
      </c>
      <c r="G429" s="257"/>
      <c r="H429" s="258"/>
      <c r="I429" s="31"/>
    </row>
    <row r="430" spans="3:9" ht="12" customHeight="1" x14ac:dyDescent="0.2">
      <c r="C430" s="13"/>
      <c r="D430" s="264">
        <v>43</v>
      </c>
      <c r="E430" s="252" t="str">
        <f>IF(OR(VLOOKUP(D430,'Services - WHC'!$D$10:$F$109,2,FALSE)="",VLOOKUP(D430,'Services - WHC'!$D$10:$F$109,2,FALSE)="[Enter service]"),"",VLOOKUP(D430,'Services - WHC'!$D$10:$F$109,2,FALSE))</f>
        <v/>
      </c>
      <c r="F430" s="253" t="str">
        <f>IF(OR(VLOOKUP(D430,'Services - WHC'!$D$10:$F$109,3,FALSE)="",VLOOKUP(D430,'Services - WHC'!$D$10:$F$109,3,FALSE)="[Select]"),"",VLOOKUP(D430,'Services - WHC'!$D$10:$F$109,3,FALSE))</f>
        <v/>
      </c>
      <c r="G430" s="254"/>
      <c r="H430" s="255"/>
      <c r="I430" s="31"/>
    </row>
    <row r="431" spans="3:9" ht="12" customHeight="1" x14ac:dyDescent="0.2">
      <c r="C431" s="13"/>
      <c r="D431" s="264"/>
      <c r="E431" s="256" t="str">
        <f t="shared" ref="E431:E439" si="84">E430</f>
        <v/>
      </c>
      <c r="F431" s="256" t="str">
        <f t="shared" ref="F431:F439" si="85">F430</f>
        <v/>
      </c>
      <c r="G431" s="257"/>
      <c r="H431" s="258"/>
      <c r="I431" s="31"/>
    </row>
    <row r="432" spans="3:9" ht="12" customHeight="1" x14ac:dyDescent="0.2">
      <c r="C432" s="13"/>
      <c r="D432" s="264"/>
      <c r="E432" s="256" t="str">
        <f t="shared" si="84"/>
        <v/>
      </c>
      <c r="F432" s="256" t="str">
        <f t="shared" si="85"/>
        <v/>
      </c>
      <c r="G432" s="257"/>
      <c r="H432" s="258"/>
      <c r="I432" s="31"/>
    </row>
    <row r="433" spans="3:9" ht="12" customHeight="1" x14ac:dyDescent="0.2">
      <c r="C433" s="13"/>
      <c r="D433" s="264"/>
      <c r="E433" s="256" t="str">
        <f t="shared" si="84"/>
        <v/>
      </c>
      <c r="F433" s="256" t="str">
        <f t="shared" si="85"/>
        <v/>
      </c>
      <c r="G433" s="257"/>
      <c r="H433" s="258"/>
      <c r="I433" s="31"/>
    </row>
    <row r="434" spans="3:9" ht="12" customHeight="1" x14ac:dyDescent="0.2">
      <c r="C434" s="13"/>
      <c r="D434" s="264"/>
      <c r="E434" s="256" t="str">
        <f t="shared" si="84"/>
        <v/>
      </c>
      <c r="F434" s="256" t="str">
        <f t="shared" si="85"/>
        <v/>
      </c>
      <c r="G434" s="257"/>
      <c r="H434" s="258"/>
      <c r="I434" s="31"/>
    </row>
    <row r="435" spans="3:9" ht="12" customHeight="1" x14ac:dyDescent="0.2">
      <c r="C435" s="13"/>
      <c r="D435" s="264"/>
      <c r="E435" s="256" t="str">
        <f t="shared" si="84"/>
        <v/>
      </c>
      <c r="F435" s="256" t="str">
        <f t="shared" si="85"/>
        <v/>
      </c>
      <c r="G435" s="257"/>
      <c r="H435" s="258"/>
      <c r="I435" s="31"/>
    </row>
    <row r="436" spans="3:9" ht="12" customHeight="1" x14ac:dyDescent="0.2">
      <c r="C436" s="13"/>
      <c r="D436" s="264"/>
      <c r="E436" s="256" t="str">
        <f t="shared" si="84"/>
        <v/>
      </c>
      <c r="F436" s="256" t="str">
        <f t="shared" si="85"/>
        <v/>
      </c>
      <c r="G436" s="257"/>
      <c r="H436" s="258"/>
      <c r="I436" s="31"/>
    </row>
    <row r="437" spans="3:9" ht="12" customHeight="1" x14ac:dyDescent="0.2">
      <c r="C437" s="13"/>
      <c r="D437" s="264"/>
      <c r="E437" s="256" t="str">
        <f t="shared" si="84"/>
        <v/>
      </c>
      <c r="F437" s="256" t="str">
        <f t="shared" si="85"/>
        <v/>
      </c>
      <c r="G437" s="257"/>
      <c r="H437" s="258"/>
      <c r="I437" s="31"/>
    </row>
    <row r="438" spans="3:9" ht="12" customHeight="1" x14ac:dyDescent="0.2">
      <c r="C438" s="13"/>
      <c r="D438" s="264"/>
      <c r="E438" s="256" t="str">
        <f t="shared" si="84"/>
        <v/>
      </c>
      <c r="F438" s="256" t="str">
        <f t="shared" si="85"/>
        <v/>
      </c>
      <c r="G438" s="257"/>
      <c r="H438" s="258"/>
      <c r="I438" s="31"/>
    </row>
    <row r="439" spans="3:9" ht="12" customHeight="1" x14ac:dyDescent="0.2">
      <c r="C439" s="13"/>
      <c r="D439" s="264"/>
      <c r="E439" s="256" t="str">
        <f t="shared" si="84"/>
        <v/>
      </c>
      <c r="F439" s="256" t="str">
        <f t="shared" si="85"/>
        <v/>
      </c>
      <c r="G439" s="257"/>
      <c r="H439" s="258"/>
      <c r="I439" s="31"/>
    </row>
    <row r="440" spans="3:9" ht="12" customHeight="1" x14ac:dyDescent="0.2">
      <c r="C440" s="13"/>
      <c r="D440" s="264">
        <v>44</v>
      </c>
      <c r="E440" s="252" t="str">
        <f>IF(OR(VLOOKUP(D440,'Services - WHC'!$D$10:$F$109,2,FALSE)="",VLOOKUP(D440,'Services - WHC'!$D$10:$F$109,2,FALSE)="[Enter service]"),"",VLOOKUP(D440,'Services - WHC'!$D$10:$F$109,2,FALSE))</f>
        <v/>
      </c>
      <c r="F440" s="253" t="str">
        <f>IF(OR(VLOOKUP(D440,'Services - WHC'!$D$10:$F$109,3,FALSE)="",VLOOKUP(D440,'Services - WHC'!$D$10:$F$109,3,FALSE)="[Select]"),"",VLOOKUP(D440,'Services - WHC'!$D$10:$F$109,3,FALSE))</f>
        <v/>
      </c>
      <c r="G440" s="254"/>
      <c r="H440" s="255"/>
      <c r="I440" s="31"/>
    </row>
    <row r="441" spans="3:9" ht="12" customHeight="1" x14ac:dyDescent="0.2">
      <c r="C441" s="13"/>
      <c r="D441" s="264"/>
      <c r="E441" s="256" t="str">
        <f t="shared" ref="E441:E449" si="86">E440</f>
        <v/>
      </c>
      <c r="F441" s="256" t="str">
        <f t="shared" ref="F441:F449" si="87">F440</f>
        <v/>
      </c>
      <c r="G441" s="257"/>
      <c r="H441" s="258"/>
      <c r="I441" s="31"/>
    </row>
    <row r="442" spans="3:9" ht="12" customHeight="1" x14ac:dyDescent="0.2">
      <c r="C442" s="13"/>
      <c r="D442" s="264"/>
      <c r="E442" s="256" t="str">
        <f t="shared" si="86"/>
        <v/>
      </c>
      <c r="F442" s="256" t="str">
        <f t="shared" si="87"/>
        <v/>
      </c>
      <c r="G442" s="257"/>
      <c r="H442" s="258"/>
      <c r="I442" s="31"/>
    </row>
    <row r="443" spans="3:9" ht="12" customHeight="1" x14ac:dyDescent="0.2">
      <c r="C443" s="13"/>
      <c r="D443" s="264"/>
      <c r="E443" s="256" t="str">
        <f t="shared" si="86"/>
        <v/>
      </c>
      <c r="F443" s="256" t="str">
        <f t="shared" si="87"/>
        <v/>
      </c>
      <c r="G443" s="257"/>
      <c r="H443" s="258"/>
      <c r="I443" s="31"/>
    </row>
    <row r="444" spans="3:9" ht="12" customHeight="1" x14ac:dyDescent="0.2">
      <c r="C444" s="13"/>
      <c r="D444" s="264"/>
      <c r="E444" s="256" t="str">
        <f t="shared" si="86"/>
        <v/>
      </c>
      <c r="F444" s="256" t="str">
        <f t="shared" si="87"/>
        <v/>
      </c>
      <c r="G444" s="257"/>
      <c r="H444" s="258"/>
      <c r="I444" s="31"/>
    </row>
    <row r="445" spans="3:9" ht="12" customHeight="1" x14ac:dyDescent="0.2">
      <c r="C445" s="13"/>
      <c r="D445" s="264"/>
      <c r="E445" s="256" t="str">
        <f t="shared" si="86"/>
        <v/>
      </c>
      <c r="F445" s="256" t="str">
        <f t="shared" si="87"/>
        <v/>
      </c>
      <c r="G445" s="257"/>
      <c r="H445" s="258"/>
      <c r="I445" s="31"/>
    </row>
    <row r="446" spans="3:9" ht="12" customHeight="1" x14ac:dyDescent="0.2">
      <c r="C446" s="13"/>
      <c r="D446" s="264"/>
      <c r="E446" s="256" t="str">
        <f t="shared" si="86"/>
        <v/>
      </c>
      <c r="F446" s="256" t="str">
        <f t="shared" si="87"/>
        <v/>
      </c>
      <c r="G446" s="257"/>
      <c r="H446" s="258"/>
      <c r="I446" s="31"/>
    </row>
    <row r="447" spans="3:9" ht="12" customHeight="1" x14ac:dyDescent="0.2">
      <c r="C447" s="13"/>
      <c r="D447" s="264"/>
      <c r="E447" s="256" t="str">
        <f t="shared" si="86"/>
        <v/>
      </c>
      <c r="F447" s="256" t="str">
        <f t="shared" si="87"/>
        <v/>
      </c>
      <c r="G447" s="257"/>
      <c r="H447" s="258"/>
      <c r="I447" s="31"/>
    </row>
    <row r="448" spans="3:9" ht="12" customHeight="1" x14ac:dyDescent="0.2">
      <c r="C448" s="13"/>
      <c r="D448" s="264"/>
      <c r="E448" s="256" t="str">
        <f t="shared" si="86"/>
        <v/>
      </c>
      <c r="F448" s="256" t="str">
        <f t="shared" si="87"/>
        <v/>
      </c>
      <c r="G448" s="257"/>
      <c r="H448" s="258"/>
      <c r="I448" s="31"/>
    </row>
    <row r="449" spans="3:9" ht="12" customHeight="1" x14ac:dyDescent="0.2">
      <c r="C449" s="13"/>
      <c r="D449" s="264"/>
      <c r="E449" s="256" t="str">
        <f t="shared" si="86"/>
        <v/>
      </c>
      <c r="F449" s="256" t="str">
        <f t="shared" si="87"/>
        <v/>
      </c>
      <c r="G449" s="257"/>
      <c r="H449" s="258"/>
      <c r="I449" s="31"/>
    </row>
    <row r="450" spans="3:9" ht="12" customHeight="1" x14ac:dyDescent="0.2">
      <c r="C450" s="13"/>
      <c r="D450" s="264">
        <v>45</v>
      </c>
      <c r="E450" s="252" t="str">
        <f>IF(OR(VLOOKUP(D450,'Services - WHC'!$D$10:$F$109,2,FALSE)="",VLOOKUP(D450,'Services - WHC'!$D$10:$F$109,2,FALSE)="[Enter service]"),"",VLOOKUP(D450,'Services - WHC'!$D$10:$F$109,2,FALSE))</f>
        <v/>
      </c>
      <c r="F450" s="253" t="str">
        <f>IF(OR(VLOOKUP(D450,'Services - WHC'!$D$10:$F$109,3,FALSE)="",VLOOKUP(D450,'Services - WHC'!$D$10:$F$109,3,FALSE)="[Select]"),"",VLOOKUP(D450,'Services - WHC'!$D$10:$F$109,3,FALSE))</f>
        <v/>
      </c>
      <c r="G450" s="254"/>
      <c r="H450" s="255"/>
      <c r="I450" s="31"/>
    </row>
    <row r="451" spans="3:9" ht="12" customHeight="1" x14ac:dyDescent="0.2">
      <c r="C451" s="13"/>
      <c r="D451" s="264"/>
      <c r="E451" s="256" t="str">
        <f t="shared" ref="E451:E459" si="88">E450</f>
        <v/>
      </c>
      <c r="F451" s="256" t="str">
        <f t="shared" ref="F451:F459" si="89">F450</f>
        <v/>
      </c>
      <c r="G451" s="257"/>
      <c r="H451" s="258"/>
      <c r="I451" s="31"/>
    </row>
    <row r="452" spans="3:9" ht="12" customHeight="1" x14ac:dyDescent="0.2">
      <c r="C452" s="13"/>
      <c r="D452" s="264"/>
      <c r="E452" s="256" t="str">
        <f t="shared" si="88"/>
        <v/>
      </c>
      <c r="F452" s="256" t="str">
        <f t="shared" si="89"/>
        <v/>
      </c>
      <c r="G452" s="257"/>
      <c r="H452" s="258"/>
      <c r="I452" s="31"/>
    </row>
    <row r="453" spans="3:9" ht="12" customHeight="1" x14ac:dyDescent="0.2">
      <c r="C453" s="13"/>
      <c r="D453" s="264"/>
      <c r="E453" s="256" t="str">
        <f t="shared" si="88"/>
        <v/>
      </c>
      <c r="F453" s="256" t="str">
        <f t="shared" si="89"/>
        <v/>
      </c>
      <c r="G453" s="257"/>
      <c r="H453" s="258"/>
      <c r="I453" s="31"/>
    </row>
    <row r="454" spans="3:9" ht="12" customHeight="1" x14ac:dyDescent="0.2">
      <c r="C454" s="13"/>
      <c r="D454" s="264"/>
      <c r="E454" s="256" t="str">
        <f t="shared" si="88"/>
        <v/>
      </c>
      <c r="F454" s="256" t="str">
        <f t="shared" si="89"/>
        <v/>
      </c>
      <c r="G454" s="257"/>
      <c r="H454" s="258"/>
      <c r="I454" s="31"/>
    </row>
    <row r="455" spans="3:9" ht="12" customHeight="1" x14ac:dyDescent="0.2">
      <c r="C455" s="13"/>
      <c r="D455" s="264"/>
      <c r="E455" s="256" t="str">
        <f t="shared" si="88"/>
        <v/>
      </c>
      <c r="F455" s="256" t="str">
        <f t="shared" si="89"/>
        <v/>
      </c>
      <c r="G455" s="257"/>
      <c r="H455" s="258"/>
      <c r="I455" s="31"/>
    </row>
    <row r="456" spans="3:9" ht="12" customHeight="1" x14ac:dyDescent="0.2">
      <c r="C456" s="13"/>
      <c r="D456" s="264"/>
      <c r="E456" s="256" t="str">
        <f t="shared" si="88"/>
        <v/>
      </c>
      <c r="F456" s="256" t="str">
        <f t="shared" si="89"/>
        <v/>
      </c>
      <c r="G456" s="257"/>
      <c r="H456" s="258"/>
      <c r="I456" s="31"/>
    </row>
    <row r="457" spans="3:9" ht="12" customHeight="1" x14ac:dyDescent="0.2">
      <c r="C457" s="13"/>
      <c r="D457" s="264"/>
      <c r="E457" s="256" t="str">
        <f t="shared" si="88"/>
        <v/>
      </c>
      <c r="F457" s="256" t="str">
        <f t="shared" si="89"/>
        <v/>
      </c>
      <c r="G457" s="257"/>
      <c r="H457" s="258"/>
      <c r="I457" s="31"/>
    </row>
    <row r="458" spans="3:9" ht="12" customHeight="1" x14ac:dyDescent="0.2">
      <c r="C458" s="13"/>
      <c r="D458" s="264"/>
      <c r="E458" s="256" t="str">
        <f t="shared" si="88"/>
        <v/>
      </c>
      <c r="F458" s="256" t="str">
        <f t="shared" si="89"/>
        <v/>
      </c>
      <c r="G458" s="257"/>
      <c r="H458" s="258"/>
      <c r="I458" s="31"/>
    </row>
    <row r="459" spans="3:9" ht="12" customHeight="1" x14ac:dyDescent="0.2">
      <c r="C459" s="13"/>
      <c r="D459" s="264"/>
      <c r="E459" s="256" t="str">
        <f t="shared" si="88"/>
        <v/>
      </c>
      <c r="F459" s="256" t="str">
        <f t="shared" si="89"/>
        <v/>
      </c>
      <c r="G459" s="257"/>
      <c r="H459" s="258"/>
      <c r="I459" s="31"/>
    </row>
    <row r="460" spans="3:9" ht="12" customHeight="1" x14ac:dyDescent="0.2">
      <c r="C460" s="13"/>
      <c r="D460" s="264">
        <v>46</v>
      </c>
      <c r="E460" s="252" t="str">
        <f>IF(OR(VLOOKUP(D460,'Services - WHC'!$D$10:$F$109,2,FALSE)="",VLOOKUP(D460,'Services - WHC'!$D$10:$F$109,2,FALSE)="[Enter service]"),"",VLOOKUP(D460,'Services - WHC'!$D$10:$F$109,2,FALSE))</f>
        <v/>
      </c>
      <c r="F460" s="253" t="str">
        <f>IF(OR(VLOOKUP(D460,'Services - WHC'!$D$10:$F$109,3,FALSE)="",VLOOKUP(D460,'Services - WHC'!$D$10:$F$109,3,FALSE)="[Select]"),"",VLOOKUP(D460,'Services - WHC'!$D$10:$F$109,3,FALSE))</f>
        <v/>
      </c>
      <c r="G460" s="254"/>
      <c r="H460" s="255"/>
      <c r="I460" s="31"/>
    </row>
    <row r="461" spans="3:9" ht="12" customHeight="1" x14ac:dyDescent="0.2">
      <c r="C461" s="13"/>
      <c r="D461" s="264"/>
      <c r="E461" s="256" t="str">
        <f t="shared" ref="E461:E469" si="90">E460</f>
        <v/>
      </c>
      <c r="F461" s="256" t="str">
        <f t="shared" ref="F461:F469" si="91">F460</f>
        <v/>
      </c>
      <c r="G461" s="257"/>
      <c r="H461" s="258"/>
      <c r="I461" s="31"/>
    </row>
    <row r="462" spans="3:9" ht="12" customHeight="1" x14ac:dyDescent="0.2">
      <c r="C462" s="13"/>
      <c r="D462" s="264"/>
      <c r="E462" s="256" t="str">
        <f t="shared" si="90"/>
        <v/>
      </c>
      <c r="F462" s="256" t="str">
        <f t="shared" si="91"/>
        <v/>
      </c>
      <c r="G462" s="257"/>
      <c r="H462" s="258"/>
      <c r="I462" s="31"/>
    </row>
    <row r="463" spans="3:9" ht="12" customHeight="1" x14ac:dyDescent="0.2">
      <c r="C463" s="13"/>
      <c r="D463" s="264"/>
      <c r="E463" s="256" t="str">
        <f t="shared" si="90"/>
        <v/>
      </c>
      <c r="F463" s="256" t="str">
        <f t="shared" si="91"/>
        <v/>
      </c>
      <c r="G463" s="257"/>
      <c r="H463" s="258"/>
      <c r="I463" s="31"/>
    </row>
    <row r="464" spans="3:9" ht="12" customHeight="1" x14ac:dyDescent="0.2">
      <c r="C464" s="13"/>
      <c r="D464" s="264"/>
      <c r="E464" s="256" t="str">
        <f t="shared" si="90"/>
        <v/>
      </c>
      <c r="F464" s="256" t="str">
        <f t="shared" si="91"/>
        <v/>
      </c>
      <c r="G464" s="257"/>
      <c r="H464" s="258"/>
      <c r="I464" s="31"/>
    </row>
    <row r="465" spans="3:9" ht="12" customHeight="1" x14ac:dyDescent="0.2">
      <c r="C465" s="13"/>
      <c r="D465" s="264"/>
      <c r="E465" s="256" t="str">
        <f t="shared" si="90"/>
        <v/>
      </c>
      <c r="F465" s="256" t="str">
        <f t="shared" si="91"/>
        <v/>
      </c>
      <c r="G465" s="257"/>
      <c r="H465" s="258"/>
      <c r="I465" s="31"/>
    </row>
    <row r="466" spans="3:9" ht="12" customHeight="1" x14ac:dyDescent="0.2">
      <c r="C466" s="13"/>
      <c r="D466" s="264"/>
      <c r="E466" s="256" t="str">
        <f t="shared" si="90"/>
        <v/>
      </c>
      <c r="F466" s="256" t="str">
        <f t="shared" si="91"/>
        <v/>
      </c>
      <c r="G466" s="257"/>
      <c r="H466" s="258"/>
      <c r="I466" s="31"/>
    </row>
    <row r="467" spans="3:9" ht="12" customHeight="1" x14ac:dyDescent="0.2">
      <c r="C467" s="13"/>
      <c r="D467" s="264"/>
      <c r="E467" s="256" t="str">
        <f t="shared" si="90"/>
        <v/>
      </c>
      <c r="F467" s="256" t="str">
        <f t="shared" si="91"/>
        <v/>
      </c>
      <c r="G467" s="257"/>
      <c r="H467" s="258"/>
      <c r="I467" s="31"/>
    </row>
    <row r="468" spans="3:9" ht="12" customHeight="1" x14ac:dyDescent="0.2">
      <c r="C468" s="13"/>
      <c r="D468" s="264"/>
      <c r="E468" s="256" t="str">
        <f t="shared" si="90"/>
        <v/>
      </c>
      <c r="F468" s="256" t="str">
        <f t="shared" si="91"/>
        <v/>
      </c>
      <c r="G468" s="257"/>
      <c r="H468" s="258"/>
      <c r="I468" s="31"/>
    </row>
    <row r="469" spans="3:9" ht="12" customHeight="1" x14ac:dyDescent="0.2">
      <c r="C469" s="13"/>
      <c r="D469" s="264"/>
      <c r="E469" s="256" t="str">
        <f t="shared" si="90"/>
        <v/>
      </c>
      <c r="F469" s="256" t="str">
        <f t="shared" si="91"/>
        <v/>
      </c>
      <c r="G469" s="257"/>
      <c r="H469" s="258"/>
      <c r="I469" s="31"/>
    </row>
    <row r="470" spans="3:9" ht="12" customHeight="1" x14ac:dyDescent="0.2">
      <c r="C470" s="13"/>
      <c r="D470" s="264">
        <v>47</v>
      </c>
      <c r="E470" s="252" t="str">
        <f>IF(OR(VLOOKUP(D470,'Services - WHC'!$D$10:$F$109,2,FALSE)="",VLOOKUP(D470,'Services - WHC'!$D$10:$F$109,2,FALSE)="[Enter service]"),"",VLOOKUP(D470,'Services - WHC'!$D$10:$F$109,2,FALSE))</f>
        <v/>
      </c>
      <c r="F470" s="253" t="str">
        <f>IF(OR(VLOOKUP(D470,'Services - WHC'!$D$10:$F$109,3,FALSE)="",VLOOKUP(D470,'Services - WHC'!$D$10:$F$109,3,FALSE)="[Select]"),"",VLOOKUP(D470,'Services - WHC'!$D$10:$F$109,3,FALSE))</f>
        <v/>
      </c>
      <c r="G470" s="254"/>
      <c r="H470" s="255"/>
      <c r="I470" s="31"/>
    </row>
    <row r="471" spans="3:9" ht="12" customHeight="1" x14ac:dyDescent="0.2">
      <c r="C471" s="13"/>
      <c r="D471" s="264"/>
      <c r="E471" s="256" t="str">
        <f t="shared" ref="E471:E479" si="92">E470</f>
        <v/>
      </c>
      <c r="F471" s="256" t="str">
        <f t="shared" ref="F471:F479" si="93">F470</f>
        <v/>
      </c>
      <c r="G471" s="257"/>
      <c r="H471" s="258"/>
      <c r="I471" s="31"/>
    </row>
    <row r="472" spans="3:9" ht="12" customHeight="1" x14ac:dyDescent="0.2">
      <c r="C472" s="13"/>
      <c r="D472" s="264"/>
      <c r="E472" s="256" t="str">
        <f t="shared" si="92"/>
        <v/>
      </c>
      <c r="F472" s="256" t="str">
        <f t="shared" si="93"/>
        <v/>
      </c>
      <c r="G472" s="257"/>
      <c r="H472" s="258"/>
      <c r="I472" s="31"/>
    </row>
    <row r="473" spans="3:9" ht="12" customHeight="1" x14ac:dyDescent="0.2">
      <c r="C473" s="13"/>
      <c r="D473" s="264"/>
      <c r="E473" s="256" t="str">
        <f t="shared" si="92"/>
        <v/>
      </c>
      <c r="F473" s="256" t="str">
        <f t="shared" si="93"/>
        <v/>
      </c>
      <c r="G473" s="257"/>
      <c r="H473" s="258"/>
      <c r="I473" s="31"/>
    </row>
    <row r="474" spans="3:9" ht="12" customHeight="1" x14ac:dyDescent="0.2">
      <c r="C474" s="13"/>
      <c r="D474" s="264"/>
      <c r="E474" s="256" t="str">
        <f t="shared" si="92"/>
        <v/>
      </c>
      <c r="F474" s="256" t="str">
        <f t="shared" si="93"/>
        <v/>
      </c>
      <c r="G474" s="257"/>
      <c r="H474" s="258"/>
      <c r="I474" s="31"/>
    </row>
    <row r="475" spans="3:9" ht="12" customHeight="1" x14ac:dyDescent="0.2">
      <c r="C475" s="13"/>
      <c r="D475" s="264"/>
      <c r="E475" s="256" t="str">
        <f t="shared" si="92"/>
        <v/>
      </c>
      <c r="F475" s="256" t="str">
        <f t="shared" si="93"/>
        <v/>
      </c>
      <c r="G475" s="257"/>
      <c r="H475" s="258"/>
      <c r="I475" s="31"/>
    </row>
    <row r="476" spans="3:9" ht="12" customHeight="1" x14ac:dyDescent="0.2">
      <c r="C476" s="13"/>
      <c r="D476" s="264"/>
      <c r="E476" s="256" t="str">
        <f t="shared" si="92"/>
        <v/>
      </c>
      <c r="F476" s="256" t="str">
        <f t="shared" si="93"/>
        <v/>
      </c>
      <c r="G476" s="257"/>
      <c r="H476" s="258"/>
      <c r="I476" s="31"/>
    </row>
    <row r="477" spans="3:9" ht="12" customHeight="1" x14ac:dyDescent="0.2">
      <c r="C477" s="13"/>
      <c r="D477" s="264"/>
      <c r="E477" s="256" t="str">
        <f t="shared" si="92"/>
        <v/>
      </c>
      <c r="F477" s="256" t="str">
        <f t="shared" si="93"/>
        <v/>
      </c>
      <c r="G477" s="257"/>
      <c r="H477" s="258"/>
      <c r="I477" s="31"/>
    </row>
    <row r="478" spans="3:9" ht="12" customHeight="1" x14ac:dyDescent="0.2">
      <c r="C478" s="13"/>
      <c r="D478" s="264"/>
      <c r="E478" s="256" t="str">
        <f t="shared" si="92"/>
        <v/>
      </c>
      <c r="F478" s="256" t="str">
        <f t="shared" si="93"/>
        <v/>
      </c>
      <c r="G478" s="257"/>
      <c r="H478" s="258"/>
      <c r="I478" s="31"/>
    </row>
    <row r="479" spans="3:9" ht="12" customHeight="1" x14ac:dyDescent="0.2">
      <c r="C479" s="13"/>
      <c r="D479" s="264"/>
      <c r="E479" s="256" t="str">
        <f t="shared" si="92"/>
        <v/>
      </c>
      <c r="F479" s="256" t="str">
        <f t="shared" si="93"/>
        <v/>
      </c>
      <c r="G479" s="257"/>
      <c r="H479" s="258"/>
      <c r="I479" s="31"/>
    </row>
    <row r="480" spans="3:9" ht="12" customHeight="1" x14ac:dyDescent="0.2">
      <c r="C480" s="13"/>
      <c r="D480" s="264">
        <v>48</v>
      </c>
      <c r="E480" s="252" t="str">
        <f>IF(OR(VLOOKUP(D480,'Services - WHC'!$D$10:$F$109,2,FALSE)="",VLOOKUP(D480,'Services - WHC'!$D$10:$F$109,2,FALSE)="[Enter service]"),"",VLOOKUP(D480,'Services - WHC'!$D$10:$F$109,2,FALSE))</f>
        <v/>
      </c>
      <c r="F480" s="253" t="str">
        <f>IF(OR(VLOOKUP(D480,'Services - WHC'!$D$10:$F$109,3,FALSE)="",VLOOKUP(D480,'Services - WHC'!$D$10:$F$109,3,FALSE)="[Select]"),"",VLOOKUP(D480,'Services - WHC'!$D$10:$F$109,3,FALSE))</f>
        <v/>
      </c>
      <c r="G480" s="254"/>
      <c r="H480" s="255"/>
      <c r="I480" s="31"/>
    </row>
    <row r="481" spans="3:9" ht="12" customHeight="1" x14ac:dyDescent="0.2">
      <c r="C481" s="13"/>
      <c r="D481" s="264"/>
      <c r="E481" s="256" t="str">
        <f t="shared" ref="E481:E489" si="94">E480</f>
        <v/>
      </c>
      <c r="F481" s="256" t="str">
        <f t="shared" ref="F481:F489" si="95">F480</f>
        <v/>
      </c>
      <c r="G481" s="257"/>
      <c r="H481" s="258"/>
      <c r="I481" s="31"/>
    </row>
    <row r="482" spans="3:9" ht="12" customHeight="1" x14ac:dyDescent="0.2">
      <c r="C482" s="13"/>
      <c r="D482" s="264"/>
      <c r="E482" s="256" t="str">
        <f t="shared" si="94"/>
        <v/>
      </c>
      <c r="F482" s="256" t="str">
        <f t="shared" si="95"/>
        <v/>
      </c>
      <c r="G482" s="257"/>
      <c r="H482" s="258"/>
      <c r="I482" s="31"/>
    </row>
    <row r="483" spans="3:9" ht="12" customHeight="1" x14ac:dyDescent="0.2">
      <c r="C483" s="13"/>
      <c r="D483" s="264"/>
      <c r="E483" s="256" t="str">
        <f t="shared" si="94"/>
        <v/>
      </c>
      <c r="F483" s="256" t="str">
        <f t="shared" si="95"/>
        <v/>
      </c>
      <c r="G483" s="257"/>
      <c r="H483" s="258"/>
      <c r="I483" s="31"/>
    </row>
    <row r="484" spans="3:9" ht="12" customHeight="1" x14ac:dyDescent="0.2">
      <c r="C484" s="13"/>
      <c r="D484" s="264"/>
      <c r="E484" s="256" t="str">
        <f t="shared" si="94"/>
        <v/>
      </c>
      <c r="F484" s="256" t="str">
        <f t="shared" si="95"/>
        <v/>
      </c>
      <c r="G484" s="257"/>
      <c r="H484" s="258"/>
      <c r="I484" s="31"/>
    </row>
    <row r="485" spans="3:9" ht="12" customHeight="1" x14ac:dyDescent="0.2">
      <c r="C485" s="13"/>
      <c r="D485" s="264"/>
      <c r="E485" s="256" t="str">
        <f t="shared" si="94"/>
        <v/>
      </c>
      <c r="F485" s="256" t="str">
        <f t="shared" si="95"/>
        <v/>
      </c>
      <c r="G485" s="257"/>
      <c r="H485" s="258"/>
      <c r="I485" s="31"/>
    </row>
    <row r="486" spans="3:9" ht="12" customHeight="1" x14ac:dyDescent="0.2">
      <c r="C486" s="13"/>
      <c r="D486" s="264"/>
      <c r="E486" s="256" t="str">
        <f t="shared" si="94"/>
        <v/>
      </c>
      <c r="F486" s="256" t="str">
        <f t="shared" si="95"/>
        <v/>
      </c>
      <c r="G486" s="257"/>
      <c r="H486" s="258"/>
      <c r="I486" s="31"/>
    </row>
    <row r="487" spans="3:9" ht="12" customHeight="1" x14ac:dyDescent="0.2">
      <c r="C487" s="13"/>
      <c r="D487" s="264"/>
      <c r="E487" s="256" t="str">
        <f t="shared" si="94"/>
        <v/>
      </c>
      <c r="F487" s="256" t="str">
        <f t="shared" si="95"/>
        <v/>
      </c>
      <c r="G487" s="257"/>
      <c r="H487" s="258"/>
      <c r="I487" s="31"/>
    </row>
    <row r="488" spans="3:9" ht="12" customHeight="1" x14ac:dyDescent="0.2">
      <c r="C488" s="13"/>
      <c r="D488" s="264"/>
      <c r="E488" s="256" t="str">
        <f t="shared" si="94"/>
        <v/>
      </c>
      <c r="F488" s="256" t="str">
        <f t="shared" si="95"/>
        <v/>
      </c>
      <c r="G488" s="257"/>
      <c r="H488" s="258"/>
      <c r="I488" s="31"/>
    </row>
    <row r="489" spans="3:9" ht="12" customHeight="1" x14ac:dyDescent="0.2">
      <c r="C489" s="13"/>
      <c r="D489" s="264"/>
      <c r="E489" s="256" t="str">
        <f t="shared" si="94"/>
        <v/>
      </c>
      <c r="F489" s="256" t="str">
        <f t="shared" si="95"/>
        <v/>
      </c>
      <c r="G489" s="257"/>
      <c r="H489" s="258"/>
      <c r="I489" s="31"/>
    </row>
    <row r="490" spans="3:9" ht="12" customHeight="1" x14ac:dyDescent="0.2">
      <c r="C490" s="13"/>
      <c r="D490" s="264">
        <v>49</v>
      </c>
      <c r="E490" s="252" t="str">
        <f>IF(OR(VLOOKUP(D490,'Services - WHC'!$D$10:$F$109,2,FALSE)="",VLOOKUP(D490,'Services - WHC'!$D$10:$F$109,2,FALSE)="[Enter service]"),"",VLOOKUP(D490,'Services - WHC'!$D$10:$F$109,2,FALSE))</f>
        <v/>
      </c>
      <c r="F490" s="253" t="str">
        <f>IF(OR(VLOOKUP(D490,'Services - WHC'!$D$10:$F$109,3,FALSE)="",VLOOKUP(D490,'Services - WHC'!$D$10:$F$109,3,FALSE)="[Select]"),"",VLOOKUP(D490,'Services - WHC'!$D$10:$F$109,3,FALSE))</f>
        <v/>
      </c>
      <c r="G490" s="254"/>
      <c r="H490" s="255"/>
      <c r="I490" s="31"/>
    </row>
    <row r="491" spans="3:9" ht="12" customHeight="1" x14ac:dyDescent="0.2">
      <c r="C491" s="13"/>
      <c r="D491" s="264"/>
      <c r="E491" s="256" t="str">
        <f t="shared" ref="E491:E499" si="96">E490</f>
        <v/>
      </c>
      <c r="F491" s="256" t="str">
        <f t="shared" ref="F491:F499" si="97">F490</f>
        <v/>
      </c>
      <c r="G491" s="257"/>
      <c r="H491" s="258"/>
      <c r="I491" s="31"/>
    </row>
    <row r="492" spans="3:9" ht="12" customHeight="1" x14ac:dyDescent="0.2">
      <c r="C492" s="13"/>
      <c r="D492" s="264"/>
      <c r="E492" s="256" t="str">
        <f t="shared" si="96"/>
        <v/>
      </c>
      <c r="F492" s="256" t="str">
        <f t="shared" si="97"/>
        <v/>
      </c>
      <c r="G492" s="257"/>
      <c r="H492" s="258"/>
      <c r="I492" s="31"/>
    </row>
    <row r="493" spans="3:9" ht="12" customHeight="1" x14ac:dyDescent="0.2">
      <c r="C493" s="13"/>
      <c r="D493" s="264"/>
      <c r="E493" s="256" t="str">
        <f t="shared" si="96"/>
        <v/>
      </c>
      <c r="F493" s="256" t="str">
        <f t="shared" si="97"/>
        <v/>
      </c>
      <c r="G493" s="257"/>
      <c r="H493" s="258"/>
      <c r="I493" s="31"/>
    </row>
    <row r="494" spans="3:9" ht="12" customHeight="1" x14ac:dyDescent="0.2">
      <c r="C494" s="13"/>
      <c r="D494" s="264"/>
      <c r="E494" s="256" t="str">
        <f t="shared" si="96"/>
        <v/>
      </c>
      <c r="F494" s="256" t="str">
        <f t="shared" si="97"/>
        <v/>
      </c>
      <c r="G494" s="257"/>
      <c r="H494" s="258"/>
      <c r="I494" s="31"/>
    </row>
    <row r="495" spans="3:9" ht="12" customHeight="1" x14ac:dyDescent="0.2">
      <c r="C495" s="13"/>
      <c r="D495" s="264"/>
      <c r="E495" s="256" t="str">
        <f t="shared" si="96"/>
        <v/>
      </c>
      <c r="F495" s="256" t="str">
        <f t="shared" si="97"/>
        <v/>
      </c>
      <c r="G495" s="257"/>
      <c r="H495" s="258"/>
      <c r="I495" s="31"/>
    </row>
    <row r="496" spans="3:9" ht="12" customHeight="1" x14ac:dyDescent="0.2">
      <c r="C496" s="13"/>
      <c r="D496" s="264"/>
      <c r="E496" s="256" t="str">
        <f t="shared" si="96"/>
        <v/>
      </c>
      <c r="F496" s="256" t="str">
        <f t="shared" si="97"/>
        <v/>
      </c>
      <c r="G496" s="257"/>
      <c r="H496" s="258"/>
      <c r="I496" s="31"/>
    </row>
    <row r="497" spans="3:9" ht="12" customHeight="1" x14ac:dyDescent="0.2">
      <c r="C497" s="13"/>
      <c r="D497" s="264"/>
      <c r="E497" s="256" t="str">
        <f t="shared" si="96"/>
        <v/>
      </c>
      <c r="F497" s="256" t="str">
        <f t="shared" si="97"/>
        <v/>
      </c>
      <c r="G497" s="257"/>
      <c r="H497" s="258"/>
      <c r="I497" s="31"/>
    </row>
    <row r="498" spans="3:9" ht="12" customHeight="1" x14ac:dyDescent="0.2">
      <c r="C498" s="13"/>
      <c r="D498" s="264"/>
      <c r="E498" s="256" t="str">
        <f t="shared" si="96"/>
        <v/>
      </c>
      <c r="F498" s="256" t="str">
        <f t="shared" si="97"/>
        <v/>
      </c>
      <c r="G498" s="257"/>
      <c r="H498" s="258"/>
      <c r="I498" s="31"/>
    </row>
    <row r="499" spans="3:9" ht="12" customHeight="1" x14ac:dyDescent="0.2">
      <c r="C499" s="13"/>
      <c r="D499" s="264"/>
      <c r="E499" s="256" t="str">
        <f t="shared" si="96"/>
        <v/>
      </c>
      <c r="F499" s="256" t="str">
        <f t="shared" si="97"/>
        <v/>
      </c>
      <c r="G499" s="257"/>
      <c r="H499" s="258"/>
      <c r="I499" s="31"/>
    </row>
    <row r="500" spans="3:9" ht="12" customHeight="1" x14ac:dyDescent="0.2">
      <c r="C500" s="13"/>
      <c r="D500" s="264">
        <v>50</v>
      </c>
      <c r="E500" s="252" t="str">
        <f>IF(OR(VLOOKUP(D500,'Services - WHC'!$D$10:$F$109,2,FALSE)="",VLOOKUP(D500,'Services - WHC'!$D$10:$F$109,2,FALSE)="[Enter service]"),"",VLOOKUP(D500,'Services - WHC'!$D$10:$F$109,2,FALSE))</f>
        <v/>
      </c>
      <c r="F500" s="253" t="str">
        <f>IF(OR(VLOOKUP(D500,'Services - WHC'!$D$10:$F$109,3,FALSE)="",VLOOKUP(D500,'Services - WHC'!$D$10:$F$109,3,FALSE)="[Select]"),"",VLOOKUP(D500,'Services - WHC'!$D$10:$F$109,3,FALSE))</f>
        <v/>
      </c>
      <c r="G500" s="254"/>
      <c r="H500" s="255"/>
      <c r="I500" s="31"/>
    </row>
    <row r="501" spans="3:9" ht="12" customHeight="1" x14ac:dyDescent="0.2">
      <c r="C501" s="13"/>
      <c r="D501" s="264"/>
      <c r="E501" s="256" t="str">
        <f t="shared" ref="E501:E509" si="98">E500</f>
        <v/>
      </c>
      <c r="F501" s="256" t="str">
        <f t="shared" ref="F501:F509" si="99">F500</f>
        <v/>
      </c>
      <c r="G501" s="257"/>
      <c r="H501" s="258"/>
      <c r="I501" s="31"/>
    </row>
    <row r="502" spans="3:9" ht="12" customHeight="1" x14ac:dyDescent="0.2">
      <c r="C502" s="13"/>
      <c r="D502" s="264"/>
      <c r="E502" s="256" t="str">
        <f t="shared" si="98"/>
        <v/>
      </c>
      <c r="F502" s="256" t="str">
        <f t="shared" si="99"/>
        <v/>
      </c>
      <c r="G502" s="257"/>
      <c r="H502" s="258"/>
      <c r="I502" s="31"/>
    </row>
    <row r="503" spans="3:9" ht="12" customHeight="1" x14ac:dyDescent="0.2">
      <c r="C503" s="13"/>
      <c r="D503" s="264"/>
      <c r="E503" s="256" t="str">
        <f t="shared" si="98"/>
        <v/>
      </c>
      <c r="F503" s="256" t="str">
        <f t="shared" si="99"/>
        <v/>
      </c>
      <c r="G503" s="257"/>
      <c r="H503" s="258"/>
      <c r="I503" s="31"/>
    </row>
    <row r="504" spans="3:9" ht="12" customHeight="1" x14ac:dyDescent="0.2">
      <c r="C504" s="13"/>
      <c r="D504" s="264"/>
      <c r="E504" s="256" t="str">
        <f t="shared" si="98"/>
        <v/>
      </c>
      <c r="F504" s="256" t="str">
        <f t="shared" si="99"/>
        <v/>
      </c>
      <c r="G504" s="257"/>
      <c r="H504" s="258"/>
      <c r="I504" s="31"/>
    </row>
    <row r="505" spans="3:9" ht="12" customHeight="1" x14ac:dyDescent="0.2">
      <c r="C505" s="13"/>
      <c r="D505" s="264"/>
      <c r="E505" s="256" t="str">
        <f t="shared" si="98"/>
        <v/>
      </c>
      <c r="F505" s="256" t="str">
        <f t="shared" si="99"/>
        <v/>
      </c>
      <c r="G505" s="257"/>
      <c r="H505" s="258"/>
      <c r="I505" s="31"/>
    </row>
    <row r="506" spans="3:9" ht="12" customHeight="1" x14ac:dyDescent="0.2">
      <c r="C506" s="13"/>
      <c r="D506" s="264"/>
      <c r="E506" s="256" t="str">
        <f t="shared" si="98"/>
        <v/>
      </c>
      <c r="F506" s="256" t="str">
        <f t="shared" si="99"/>
        <v/>
      </c>
      <c r="G506" s="257"/>
      <c r="H506" s="258"/>
      <c r="I506" s="31"/>
    </row>
    <row r="507" spans="3:9" ht="12" customHeight="1" x14ac:dyDescent="0.2">
      <c r="C507" s="13"/>
      <c r="D507" s="264"/>
      <c r="E507" s="256" t="str">
        <f t="shared" si="98"/>
        <v/>
      </c>
      <c r="F507" s="256" t="str">
        <f t="shared" si="99"/>
        <v/>
      </c>
      <c r="G507" s="257"/>
      <c r="H507" s="258"/>
      <c r="I507" s="31"/>
    </row>
    <row r="508" spans="3:9" ht="12" customHeight="1" x14ac:dyDescent="0.2">
      <c r="C508" s="13"/>
      <c r="D508" s="264"/>
      <c r="E508" s="256" t="str">
        <f t="shared" si="98"/>
        <v/>
      </c>
      <c r="F508" s="256" t="str">
        <f t="shared" si="99"/>
        <v/>
      </c>
      <c r="G508" s="257"/>
      <c r="H508" s="258"/>
      <c r="I508" s="31"/>
    </row>
    <row r="509" spans="3:9" ht="12" customHeight="1" x14ac:dyDescent="0.2">
      <c r="C509" s="13"/>
      <c r="D509" s="264"/>
      <c r="E509" s="256" t="str">
        <f t="shared" si="98"/>
        <v/>
      </c>
      <c r="F509" s="256" t="str">
        <f t="shared" si="99"/>
        <v/>
      </c>
      <c r="G509" s="257"/>
      <c r="H509" s="258"/>
      <c r="I509" s="31"/>
    </row>
    <row r="510" spans="3:9" ht="12" customHeight="1" x14ac:dyDescent="0.2">
      <c r="C510" s="13"/>
      <c r="D510" s="264">
        <v>51</v>
      </c>
      <c r="E510" s="252" t="str">
        <f>IF(OR(VLOOKUP(D510,'Services - WHC'!$D$10:$F$109,2,FALSE)="",VLOOKUP(D510,'Services - WHC'!$D$10:$F$109,2,FALSE)="[Enter service]"),"",VLOOKUP(D510,'Services - WHC'!$D$10:$F$109,2,FALSE))</f>
        <v/>
      </c>
      <c r="F510" s="253" t="str">
        <f>IF(OR(VLOOKUP(D510,'Services - WHC'!$D$10:$F$109,3,FALSE)="",VLOOKUP(D510,'Services - WHC'!$D$10:$F$109,3,FALSE)="[Select]"),"",VLOOKUP(D510,'Services - WHC'!$D$10:$F$109,3,FALSE))</f>
        <v/>
      </c>
      <c r="G510" s="254"/>
      <c r="H510" s="255"/>
      <c r="I510" s="31"/>
    </row>
    <row r="511" spans="3:9" ht="12" customHeight="1" x14ac:dyDescent="0.2">
      <c r="C511" s="13"/>
      <c r="D511" s="264"/>
      <c r="E511" s="256" t="str">
        <f t="shared" ref="E511:E519" si="100">E510</f>
        <v/>
      </c>
      <c r="F511" s="256" t="str">
        <f t="shared" ref="F511:F519" si="101">F510</f>
        <v/>
      </c>
      <c r="G511" s="257"/>
      <c r="H511" s="258"/>
      <c r="I511" s="31"/>
    </row>
    <row r="512" spans="3:9" ht="12" customHeight="1" x14ac:dyDescent="0.2">
      <c r="C512" s="13"/>
      <c r="D512" s="264"/>
      <c r="E512" s="256" t="str">
        <f t="shared" si="100"/>
        <v/>
      </c>
      <c r="F512" s="256" t="str">
        <f t="shared" si="101"/>
        <v/>
      </c>
      <c r="G512" s="257"/>
      <c r="H512" s="258"/>
      <c r="I512" s="31"/>
    </row>
    <row r="513" spans="3:9" ht="12" customHeight="1" x14ac:dyDescent="0.2">
      <c r="C513" s="13"/>
      <c r="D513" s="264"/>
      <c r="E513" s="256" t="str">
        <f t="shared" si="100"/>
        <v/>
      </c>
      <c r="F513" s="256" t="str">
        <f t="shared" si="101"/>
        <v/>
      </c>
      <c r="G513" s="257"/>
      <c r="H513" s="258"/>
      <c r="I513" s="31"/>
    </row>
    <row r="514" spans="3:9" ht="12" customHeight="1" x14ac:dyDescent="0.2">
      <c r="C514" s="13"/>
      <c r="D514" s="264"/>
      <c r="E514" s="256" t="str">
        <f t="shared" si="100"/>
        <v/>
      </c>
      <c r="F514" s="256" t="str">
        <f t="shared" si="101"/>
        <v/>
      </c>
      <c r="G514" s="257"/>
      <c r="H514" s="258"/>
      <c r="I514" s="31"/>
    </row>
    <row r="515" spans="3:9" ht="12" customHeight="1" x14ac:dyDescent="0.2">
      <c r="C515" s="13"/>
      <c r="D515" s="264"/>
      <c r="E515" s="256" t="str">
        <f t="shared" si="100"/>
        <v/>
      </c>
      <c r="F515" s="256" t="str">
        <f t="shared" si="101"/>
        <v/>
      </c>
      <c r="G515" s="257"/>
      <c r="H515" s="258"/>
      <c r="I515" s="31"/>
    </row>
    <row r="516" spans="3:9" ht="12" customHeight="1" x14ac:dyDescent="0.2">
      <c r="C516" s="13"/>
      <c r="D516" s="264"/>
      <c r="E516" s="256" t="str">
        <f t="shared" si="100"/>
        <v/>
      </c>
      <c r="F516" s="256" t="str">
        <f t="shared" si="101"/>
        <v/>
      </c>
      <c r="G516" s="257"/>
      <c r="H516" s="258"/>
      <c r="I516" s="31"/>
    </row>
    <row r="517" spans="3:9" ht="12" customHeight="1" x14ac:dyDescent="0.2">
      <c r="C517" s="13"/>
      <c r="D517" s="264"/>
      <c r="E517" s="256" t="str">
        <f t="shared" si="100"/>
        <v/>
      </c>
      <c r="F517" s="256" t="str">
        <f t="shared" si="101"/>
        <v/>
      </c>
      <c r="G517" s="257"/>
      <c r="H517" s="258"/>
      <c r="I517" s="31"/>
    </row>
    <row r="518" spans="3:9" ht="12" customHeight="1" x14ac:dyDescent="0.2">
      <c r="C518" s="13"/>
      <c r="D518" s="264"/>
      <c r="E518" s="256" t="str">
        <f t="shared" si="100"/>
        <v/>
      </c>
      <c r="F518" s="256" t="str">
        <f t="shared" si="101"/>
        <v/>
      </c>
      <c r="G518" s="257"/>
      <c r="H518" s="258"/>
      <c r="I518" s="31"/>
    </row>
    <row r="519" spans="3:9" ht="12" customHeight="1" x14ac:dyDescent="0.2">
      <c r="C519" s="13"/>
      <c r="D519" s="264"/>
      <c r="E519" s="256" t="str">
        <f t="shared" si="100"/>
        <v/>
      </c>
      <c r="F519" s="256" t="str">
        <f t="shared" si="101"/>
        <v/>
      </c>
      <c r="G519" s="257"/>
      <c r="H519" s="258"/>
      <c r="I519" s="31"/>
    </row>
    <row r="520" spans="3:9" ht="12" customHeight="1" x14ac:dyDescent="0.2">
      <c r="C520" s="13"/>
      <c r="D520" s="264">
        <v>52</v>
      </c>
      <c r="E520" s="252" t="str">
        <f>IF(OR(VLOOKUP(D520,'Services - WHC'!$D$10:$F$109,2,FALSE)="",VLOOKUP(D520,'Services - WHC'!$D$10:$F$109,2,FALSE)="[Enter service]"),"",VLOOKUP(D520,'Services - WHC'!$D$10:$F$109,2,FALSE))</f>
        <v/>
      </c>
      <c r="F520" s="253" t="str">
        <f>IF(OR(VLOOKUP(D520,'Services - WHC'!$D$10:$F$109,3,FALSE)="",VLOOKUP(D520,'Services - WHC'!$D$10:$F$109,3,FALSE)="[Select]"),"",VLOOKUP(D520,'Services - WHC'!$D$10:$F$109,3,FALSE))</f>
        <v/>
      </c>
      <c r="G520" s="254"/>
      <c r="H520" s="255"/>
      <c r="I520" s="31"/>
    </row>
    <row r="521" spans="3:9" ht="12" customHeight="1" x14ac:dyDescent="0.2">
      <c r="C521" s="13"/>
      <c r="D521" s="264"/>
      <c r="E521" s="256" t="str">
        <f t="shared" ref="E521:E529" si="102">E520</f>
        <v/>
      </c>
      <c r="F521" s="256" t="str">
        <f t="shared" ref="F521:F529" si="103">F520</f>
        <v/>
      </c>
      <c r="G521" s="257"/>
      <c r="H521" s="258"/>
      <c r="I521" s="31"/>
    </row>
    <row r="522" spans="3:9" ht="12" customHeight="1" x14ac:dyDescent="0.2">
      <c r="C522" s="13"/>
      <c r="D522" s="264"/>
      <c r="E522" s="256" t="str">
        <f t="shared" si="102"/>
        <v/>
      </c>
      <c r="F522" s="256" t="str">
        <f t="shared" si="103"/>
        <v/>
      </c>
      <c r="G522" s="257"/>
      <c r="H522" s="258"/>
      <c r="I522" s="31"/>
    </row>
    <row r="523" spans="3:9" ht="12" customHeight="1" x14ac:dyDescent="0.2">
      <c r="C523" s="13"/>
      <c r="D523" s="264"/>
      <c r="E523" s="256" t="str">
        <f t="shared" si="102"/>
        <v/>
      </c>
      <c r="F523" s="256" t="str">
        <f t="shared" si="103"/>
        <v/>
      </c>
      <c r="G523" s="257"/>
      <c r="H523" s="258"/>
      <c r="I523" s="31"/>
    </row>
    <row r="524" spans="3:9" ht="12" customHeight="1" x14ac:dyDescent="0.2">
      <c r="C524" s="13"/>
      <c r="D524" s="264"/>
      <c r="E524" s="256" t="str">
        <f t="shared" si="102"/>
        <v/>
      </c>
      <c r="F524" s="256" t="str">
        <f t="shared" si="103"/>
        <v/>
      </c>
      <c r="G524" s="257"/>
      <c r="H524" s="258"/>
      <c r="I524" s="31"/>
    </row>
    <row r="525" spans="3:9" ht="12" customHeight="1" x14ac:dyDescent="0.2">
      <c r="C525" s="13"/>
      <c r="D525" s="264"/>
      <c r="E525" s="256" t="str">
        <f t="shared" si="102"/>
        <v/>
      </c>
      <c r="F525" s="256" t="str">
        <f t="shared" si="103"/>
        <v/>
      </c>
      <c r="G525" s="257"/>
      <c r="H525" s="258"/>
      <c r="I525" s="31"/>
    </row>
    <row r="526" spans="3:9" ht="12" customHeight="1" x14ac:dyDescent="0.2">
      <c r="C526" s="13"/>
      <c r="D526" s="264"/>
      <c r="E526" s="256" t="str">
        <f t="shared" si="102"/>
        <v/>
      </c>
      <c r="F526" s="256" t="str">
        <f t="shared" si="103"/>
        <v/>
      </c>
      <c r="G526" s="257"/>
      <c r="H526" s="258"/>
      <c r="I526" s="31"/>
    </row>
    <row r="527" spans="3:9" ht="12" customHeight="1" x14ac:dyDescent="0.2">
      <c r="C527" s="13"/>
      <c r="D527" s="264"/>
      <c r="E527" s="256" t="str">
        <f t="shared" si="102"/>
        <v/>
      </c>
      <c r="F527" s="256" t="str">
        <f t="shared" si="103"/>
        <v/>
      </c>
      <c r="G527" s="257"/>
      <c r="H527" s="258"/>
      <c r="I527" s="31"/>
    </row>
    <row r="528" spans="3:9" ht="12" customHeight="1" x14ac:dyDescent="0.2">
      <c r="C528" s="13"/>
      <c r="D528" s="264"/>
      <c r="E528" s="256" t="str">
        <f t="shared" si="102"/>
        <v/>
      </c>
      <c r="F528" s="256" t="str">
        <f t="shared" si="103"/>
        <v/>
      </c>
      <c r="G528" s="257"/>
      <c r="H528" s="258"/>
      <c r="I528" s="31"/>
    </row>
    <row r="529" spans="3:9" ht="12" customHeight="1" x14ac:dyDescent="0.2">
      <c r="C529" s="13"/>
      <c r="D529" s="264"/>
      <c r="E529" s="256" t="str">
        <f t="shared" si="102"/>
        <v/>
      </c>
      <c r="F529" s="256" t="str">
        <f t="shared" si="103"/>
        <v/>
      </c>
      <c r="G529" s="257"/>
      <c r="H529" s="258"/>
      <c r="I529" s="31"/>
    </row>
    <row r="530" spans="3:9" ht="12" customHeight="1" x14ac:dyDescent="0.2">
      <c r="C530" s="13"/>
      <c r="D530" s="264">
        <v>53</v>
      </c>
      <c r="E530" s="252" t="str">
        <f>IF(OR(VLOOKUP(D530,'Services - WHC'!$D$10:$F$109,2,FALSE)="",VLOOKUP(D530,'Services - WHC'!$D$10:$F$109,2,FALSE)="[Enter service]"),"",VLOOKUP(D530,'Services - WHC'!$D$10:$F$109,2,FALSE))</f>
        <v/>
      </c>
      <c r="F530" s="253" t="str">
        <f>IF(OR(VLOOKUP(D530,'Services - WHC'!$D$10:$F$109,3,FALSE)="",VLOOKUP(D530,'Services - WHC'!$D$10:$F$109,3,FALSE)="[Select]"),"",VLOOKUP(D530,'Services - WHC'!$D$10:$F$109,3,FALSE))</f>
        <v/>
      </c>
      <c r="G530" s="254"/>
      <c r="H530" s="255"/>
      <c r="I530" s="31"/>
    </row>
    <row r="531" spans="3:9" ht="12" customHeight="1" x14ac:dyDescent="0.2">
      <c r="C531" s="13"/>
      <c r="D531" s="264"/>
      <c r="E531" s="256" t="str">
        <f t="shared" ref="E531:E539" si="104">E530</f>
        <v/>
      </c>
      <c r="F531" s="256" t="str">
        <f t="shared" ref="F531:F539" si="105">F530</f>
        <v/>
      </c>
      <c r="G531" s="257"/>
      <c r="H531" s="258"/>
      <c r="I531" s="31"/>
    </row>
    <row r="532" spans="3:9" ht="12" customHeight="1" x14ac:dyDescent="0.2">
      <c r="C532" s="13"/>
      <c r="D532" s="264"/>
      <c r="E532" s="256" t="str">
        <f t="shared" si="104"/>
        <v/>
      </c>
      <c r="F532" s="256" t="str">
        <f t="shared" si="105"/>
        <v/>
      </c>
      <c r="G532" s="257"/>
      <c r="H532" s="258"/>
      <c r="I532" s="31"/>
    </row>
    <row r="533" spans="3:9" ht="12" customHeight="1" x14ac:dyDescent="0.2">
      <c r="C533" s="13"/>
      <c r="D533" s="264"/>
      <c r="E533" s="256" t="str">
        <f t="shared" si="104"/>
        <v/>
      </c>
      <c r="F533" s="256" t="str">
        <f t="shared" si="105"/>
        <v/>
      </c>
      <c r="G533" s="257"/>
      <c r="H533" s="258"/>
      <c r="I533" s="31"/>
    </row>
    <row r="534" spans="3:9" ht="12" customHeight="1" x14ac:dyDescent="0.2">
      <c r="C534" s="13"/>
      <c r="D534" s="264"/>
      <c r="E534" s="256" t="str">
        <f t="shared" si="104"/>
        <v/>
      </c>
      <c r="F534" s="256" t="str">
        <f t="shared" si="105"/>
        <v/>
      </c>
      <c r="G534" s="257"/>
      <c r="H534" s="258"/>
      <c r="I534" s="31"/>
    </row>
    <row r="535" spans="3:9" ht="12" customHeight="1" x14ac:dyDescent="0.2">
      <c r="C535" s="13"/>
      <c r="D535" s="264"/>
      <c r="E535" s="256" t="str">
        <f t="shared" si="104"/>
        <v/>
      </c>
      <c r="F535" s="256" t="str">
        <f t="shared" si="105"/>
        <v/>
      </c>
      <c r="G535" s="257"/>
      <c r="H535" s="258"/>
      <c r="I535" s="31"/>
    </row>
    <row r="536" spans="3:9" ht="12" customHeight="1" x14ac:dyDescent="0.2">
      <c r="C536" s="13"/>
      <c r="D536" s="264"/>
      <c r="E536" s="256" t="str">
        <f t="shared" si="104"/>
        <v/>
      </c>
      <c r="F536" s="256" t="str">
        <f t="shared" si="105"/>
        <v/>
      </c>
      <c r="G536" s="257"/>
      <c r="H536" s="258"/>
      <c r="I536" s="31"/>
    </row>
    <row r="537" spans="3:9" ht="12" customHeight="1" x14ac:dyDescent="0.2">
      <c r="C537" s="13"/>
      <c r="D537" s="264"/>
      <c r="E537" s="256" t="str">
        <f t="shared" si="104"/>
        <v/>
      </c>
      <c r="F537" s="256" t="str">
        <f t="shared" si="105"/>
        <v/>
      </c>
      <c r="G537" s="257"/>
      <c r="H537" s="258"/>
      <c r="I537" s="31"/>
    </row>
    <row r="538" spans="3:9" ht="12" customHeight="1" x14ac:dyDescent="0.2">
      <c r="C538" s="13"/>
      <c r="D538" s="264"/>
      <c r="E538" s="256" t="str">
        <f t="shared" si="104"/>
        <v/>
      </c>
      <c r="F538" s="256" t="str">
        <f t="shared" si="105"/>
        <v/>
      </c>
      <c r="G538" s="257"/>
      <c r="H538" s="258"/>
      <c r="I538" s="31"/>
    </row>
    <row r="539" spans="3:9" ht="12" customHeight="1" x14ac:dyDescent="0.2">
      <c r="C539" s="13"/>
      <c r="D539" s="264"/>
      <c r="E539" s="256" t="str">
        <f t="shared" si="104"/>
        <v/>
      </c>
      <c r="F539" s="256" t="str">
        <f t="shared" si="105"/>
        <v/>
      </c>
      <c r="G539" s="257"/>
      <c r="H539" s="258"/>
      <c r="I539" s="31"/>
    </row>
    <row r="540" spans="3:9" ht="12" customHeight="1" x14ac:dyDescent="0.2">
      <c r="C540" s="13"/>
      <c r="D540" s="264">
        <v>54</v>
      </c>
      <c r="E540" s="252" t="str">
        <f>IF(OR(VLOOKUP(D540,'Services - WHC'!$D$10:$F$109,2,FALSE)="",VLOOKUP(D540,'Services - WHC'!$D$10:$F$109,2,FALSE)="[Enter service]"),"",VLOOKUP(D540,'Services - WHC'!$D$10:$F$109,2,FALSE))</f>
        <v/>
      </c>
      <c r="F540" s="253" t="str">
        <f>IF(OR(VLOOKUP(D540,'Services - WHC'!$D$10:$F$109,3,FALSE)="",VLOOKUP(D540,'Services - WHC'!$D$10:$F$109,3,FALSE)="[Select]"),"",VLOOKUP(D540,'Services - WHC'!$D$10:$F$109,3,FALSE))</f>
        <v/>
      </c>
      <c r="G540" s="254"/>
      <c r="H540" s="255"/>
      <c r="I540" s="31"/>
    </row>
    <row r="541" spans="3:9" ht="12" customHeight="1" x14ac:dyDescent="0.2">
      <c r="C541" s="13"/>
      <c r="D541" s="264"/>
      <c r="E541" s="256" t="str">
        <f t="shared" ref="E541:E549" si="106">E540</f>
        <v/>
      </c>
      <c r="F541" s="256" t="str">
        <f t="shared" ref="F541:F549" si="107">F540</f>
        <v/>
      </c>
      <c r="G541" s="257"/>
      <c r="H541" s="258"/>
      <c r="I541" s="31"/>
    </row>
    <row r="542" spans="3:9" ht="12" customHeight="1" x14ac:dyDescent="0.2">
      <c r="C542" s="13"/>
      <c r="D542" s="264"/>
      <c r="E542" s="256" t="str">
        <f t="shared" si="106"/>
        <v/>
      </c>
      <c r="F542" s="256" t="str">
        <f t="shared" si="107"/>
        <v/>
      </c>
      <c r="G542" s="257"/>
      <c r="H542" s="258"/>
      <c r="I542" s="31"/>
    </row>
    <row r="543" spans="3:9" ht="12" customHeight="1" x14ac:dyDescent="0.2">
      <c r="C543" s="13"/>
      <c r="D543" s="264"/>
      <c r="E543" s="256" t="str">
        <f t="shared" si="106"/>
        <v/>
      </c>
      <c r="F543" s="256" t="str">
        <f t="shared" si="107"/>
        <v/>
      </c>
      <c r="G543" s="257"/>
      <c r="H543" s="258"/>
      <c r="I543" s="31"/>
    </row>
    <row r="544" spans="3:9" ht="12" customHeight="1" x14ac:dyDescent="0.2">
      <c r="C544" s="13"/>
      <c r="D544" s="264"/>
      <c r="E544" s="256" t="str">
        <f t="shared" si="106"/>
        <v/>
      </c>
      <c r="F544" s="256" t="str">
        <f t="shared" si="107"/>
        <v/>
      </c>
      <c r="G544" s="257"/>
      <c r="H544" s="258"/>
      <c r="I544" s="31"/>
    </row>
    <row r="545" spans="3:9" ht="12" customHeight="1" x14ac:dyDescent="0.2">
      <c r="C545" s="13"/>
      <c r="D545" s="264"/>
      <c r="E545" s="256" t="str">
        <f t="shared" si="106"/>
        <v/>
      </c>
      <c r="F545" s="256" t="str">
        <f t="shared" si="107"/>
        <v/>
      </c>
      <c r="G545" s="257"/>
      <c r="H545" s="258"/>
      <c r="I545" s="31"/>
    </row>
    <row r="546" spans="3:9" ht="12" customHeight="1" x14ac:dyDescent="0.2">
      <c r="C546" s="13"/>
      <c r="D546" s="264"/>
      <c r="E546" s="256" t="str">
        <f t="shared" si="106"/>
        <v/>
      </c>
      <c r="F546" s="256" t="str">
        <f t="shared" si="107"/>
        <v/>
      </c>
      <c r="G546" s="257"/>
      <c r="H546" s="258"/>
      <c r="I546" s="31"/>
    </row>
    <row r="547" spans="3:9" ht="12" customHeight="1" x14ac:dyDescent="0.2">
      <c r="C547" s="13"/>
      <c r="D547" s="264"/>
      <c r="E547" s="256" t="str">
        <f t="shared" si="106"/>
        <v/>
      </c>
      <c r="F547" s="256" t="str">
        <f t="shared" si="107"/>
        <v/>
      </c>
      <c r="G547" s="257"/>
      <c r="H547" s="258"/>
      <c r="I547" s="31"/>
    </row>
    <row r="548" spans="3:9" ht="12" customHeight="1" x14ac:dyDescent="0.2">
      <c r="C548" s="13"/>
      <c r="D548" s="264"/>
      <c r="E548" s="256" t="str">
        <f t="shared" si="106"/>
        <v/>
      </c>
      <c r="F548" s="256" t="str">
        <f t="shared" si="107"/>
        <v/>
      </c>
      <c r="G548" s="257"/>
      <c r="H548" s="258"/>
      <c r="I548" s="31"/>
    </row>
    <row r="549" spans="3:9" ht="12" customHeight="1" x14ac:dyDescent="0.2">
      <c r="C549" s="13"/>
      <c r="D549" s="264"/>
      <c r="E549" s="256" t="str">
        <f t="shared" si="106"/>
        <v/>
      </c>
      <c r="F549" s="256" t="str">
        <f t="shared" si="107"/>
        <v/>
      </c>
      <c r="G549" s="257"/>
      <c r="H549" s="258"/>
      <c r="I549" s="31"/>
    </row>
    <row r="550" spans="3:9" ht="12" customHeight="1" x14ac:dyDescent="0.2">
      <c r="C550" s="13"/>
      <c r="D550" s="264">
        <v>55</v>
      </c>
      <c r="E550" s="252" t="str">
        <f>IF(OR(VLOOKUP(D550,'Services - WHC'!$D$10:$F$109,2,FALSE)="",VLOOKUP(D550,'Services - WHC'!$D$10:$F$109,2,FALSE)="[Enter service]"),"",VLOOKUP(D550,'Services - WHC'!$D$10:$F$109,2,FALSE))</f>
        <v/>
      </c>
      <c r="F550" s="253" t="str">
        <f>IF(OR(VLOOKUP(D550,'Services - WHC'!$D$10:$F$109,3,FALSE)="",VLOOKUP(D550,'Services - WHC'!$D$10:$F$109,3,FALSE)="[Select]"),"",VLOOKUP(D550,'Services - WHC'!$D$10:$F$109,3,FALSE))</f>
        <v/>
      </c>
      <c r="G550" s="254"/>
      <c r="H550" s="255"/>
      <c r="I550" s="31"/>
    </row>
    <row r="551" spans="3:9" ht="12" customHeight="1" x14ac:dyDescent="0.2">
      <c r="C551" s="13"/>
      <c r="D551" s="264"/>
      <c r="E551" s="256" t="str">
        <f t="shared" ref="E551:E559" si="108">E550</f>
        <v/>
      </c>
      <c r="F551" s="256" t="str">
        <f t="shared" ref="F551:F559" si="109">F550</f>
        <v/>
      </c>
      <c r="G551" s="257"/>
      <c r="H551" s="258"/>
      <c r="I551" s="31"/>
    </row>
    <row r="552" spans="3:9" ht="12" customHeight="1" x14ac:dyDescent="0.2">
      <c r="C552" s="13"/>
      <c r="D552" s="264"/>
      <c r="E552" s="256" t="str">
        <f t="shared" si="108"/>
        <v/>
      </c>
      <c r="F552" s="256" t="str">
        <f t="shared" si="109"/>
        <v/>
      </c>
      <c r="G552" s="257"/>
      <c r="H552" s="258"/>
      <c r="I552" s="31"/>
    </row>
    <row r="553" spans="3:9" ht="12" customHeight="1" x14ac:dyDescent="0.2">
      <c r="C553" s="13"/>
      <c r="D553" s="264"/>
      <c r="E553" s="256" t="str">
        <f t="shared" si="108"/>
        <v/>
      </c>
      <c r="F553" s="256" t="str">
        <f t="shared" si="109"/>
        <v/>
      </c>
      <c r="G553" s="257"/>
      <c r="H553" s="258"/>
      <c r="I553" s="31"/>
    </row>
    <row r="554" spans="3:9" ht="12" customHeight="1" x14ac:dyDescent="0.2">
      <c r="C554" s="13"/>
      <c r="D554" s="264"/>
      <c r="E554" s="256" t="str">
        <f t="shared" si="108"/>
        <v/>
      </c>
      <c r="F554" s="256" t="str">
        <f t="shared" si="109"/>
        <v/>
      </c>
      <c r="G554" s="257"/>
      <c r="H554" s="258"/>
      <c r="I554" s="31"/>
    </row>
    <row r="555" spans="3:9" ht="12" customHeight="1" x14ac:dyDescent="0.2">
      <c r="C555" s="13"/>
      <c r="D555" s="264"/>
      <c r="E555" s="256" t="str">
        <f t="shared" si="108"/>
        <v/>
      </c>
      <c r="F555" s="256" t="str">
        <f t="shared" si="109"/>
        <v/>
      </c>
      <c r="G555" s="257"/>
      <c r="H555" s="258"/>
      <c r="I555" s="31"/>
    </row>
    <row r="556" spans="3:9" ht="12" customHeight="1" x14ac:dyDescent="0.2">
      <c r="C556" s="13"/>
      <c r="D556" s="264"/>
      <c r="E556" s="256" t="str">
        <f t="shared" si="108"/>
        <v/>
      </c>
      <c r="F556" s="256" t="str">
        <f t="shared" si="109"/>
        <v/>
      </c>
      <c r="G556" s="257"/>
      <c r="H556" s="258"/>
      <c r="I556" s="31"/>
    </row>
    <row r="557" spans="3:9" ht="12" customHeight="1" x14ac:dyDescent="0.2">
      <c r="C557" s="13"/>
      <c r="D557" s="264"/>
      <c r="E557" s="256" t="str">
        <f t="shared" si="108"/>
        <v/>
      </c>
      <c r="F557" s="256" t="str">
        <f t="shared" si="109"/>
        <v/>
      </c>
      <c r="G557" s="257"/>
      <c r="H557" s="258"/>
      <c r="I557" s="31"/>
    </row>
    <row r="558" spans="3:9" ht="12" customHeight="1" x14ac:dyDescent="0.2">
      <c r="C558" s="13"/>
      <c r="D558" s="264"/>
      <c r="E558" s="256" t="str">
        <f t="shared" si="108"/>
        <v/>
      </c>
      <c r="F558" s="256" t="str">
        <f t="shared" si="109"/>
        <v/>
      </c>
      <c r="G558" s="257"/>
      <c r="H558" s="258"/>
      <c r="I558" s="31"/>
    </row>
    <row r="559" spans="3:9" ht="12" customHeight="1" x14ac:dyDescent="0.2">
      <c r="C559" s="13"/>
      <c r="D559" s="264"/>
      <c r="E559" s="256" t="str">
        <f t="shared" si="108"/>
        <v/>
      </c>
      <c r="F559" s="256" t="str">
        <f t="shared" si="109"/>
        <v/>
      </c>
      <c r="G559" s="257"/>
      <c r="H559" s="258"/>
      <c r="I559" s="31"/>
    </row>
    <row r="560" spans="3:9" ht="12" customHeight="1" x14ac:dyDescent="0.2">
      <c r="C560" s="13"/>
      <c r="D560" s="264">
        <v>56</v>
      </c>
      <c r="E560" s="252" t="str">
        <f>IF(OR(VLOOKUP(D560,'Services - WHC'!$D$10:$F$109,2,FALSE)="",VLOOKUP(D560,'Services - WHC'!$D$10:$F$109,2,FALSE)="[Enter service]"),"",VLOOKUP(D560,'Services - WHC'!$D$10:$F$109,2,FALSE))</f>
        <v/>
      </c>
      <c r="F560" s="253" t="str">
        <f>IF(OR(VLOOKUP(D560,'Services - WHC'!$D$10:$F$109,3,FALSE)="",VLOOKUP(D560,'Services - WHC'!$D$10:$F$109,3,FALSE)="[Select]"),"",VLOOKUP(D560,'Services - WHC'!$D$10:$F$109,3,FALSE))</f>
        <v/>
      </c>
      <c r="G560" s="254"/>
      <c r="H560" s="255"/>
      <c r="I560" s="31"/>
    </row>
    <row r="561" spans="3:9" ht="12" customHeight="1" x14ac:dyDescent="0.2">
      <c r="C561" s="13"/>
      <c r="D561" s="264"/>
      <c r="E561" s="256" t="str">
        <f t="shared" ref="E561:E569" si="110">E560</f>
        <v/>
      </c>
      <c r="F561" s="256" t="str">
        <f t="shared" ref="F561:F569" si="111">F560</f>
        <v/>
      </c>
      <c r="G561" s="257"/>
      <c r="H561" s="258"/>
      <c r="I561" s="31"/>
    </row>
    <row r="562" spans="3:9" ht="12" customHeight="1" x14ac:dyDescent="0.2">
      <c r="C562" s="13"/>
      <c r="D562" s="264"/>
      <c r="E562" s="256" t="str">
        <f t="shared" si="110"/>
        <v/>
      </c>
      <c r="F562" s="256" t="str">
        <f t="shared" si="111"/>
        <v/>
      </c>
      <c r="G562" s="257"/>
      <c r="H562" s="258"/>
      <c r="I562" s="31"/>
    </row>
    <row r="563" spans="3:9" ht="12" customHeight="1" x14ac:dyDescent="0.2">
      <c r="C563" s="13"/>
      <c r="D563" s="264"/>
      <c r="E563" s="256" t="str">
        <f t="shared" si="110"/>
        <v/>
      </c>
      <c r="F563" s="256" t="str">
        <f t="shared" si="111"/>
        <v/>
      </c>
      <c r="G563" s="257"/>
      <c r="H563" s="258"/>
      <c r="I563" s="31"/>
    </row>
    <row r="564" spans="3:9" ht="12" customHeight="1" x14ac:dyDescent="0.2">
      <c r="C564" s="13"/>
      <c r="D564" s="264"/>
      <c r="E564" s="256" t="str">
        <f t="shared" si="110"/>
        <v/>
      </c>
      <c r="F564" s="256" t="str">
        <f t="shared" si="111"/>
        <v/>
      </c>
      <c r="G564" s="257"/>
      <c r="H564" s="258"/>
      <c r="I564" s="31"/>
    </row>
    <row r="565" spans="3:9" ht="12" customHeight="1" x14ac:dyDescent="0.2">
      <c r="C565" s="13"/>
      <c r="D565" s="264"/>
      <c r="E565" s="256" t="str">
        <f t="shared" si="110"/>
        <v/>
      </c>
      <c r="F565" s="256" t="str">
        <f t="shared" si="111"/>
        <v/>
      </c>
      <c r="G565" s="257"/>
      <c r="H565" s="258"/>
      <c r="I565" s="31"/>
    </row>
    <row r="566" spans="3:9" ht="12" customHeight="1" x14ac:dyDescent="0.2">
      <c r="C566" s="13"/>
      <c r="D566" s="264"/>
      <c r="E566" s="256" t="str">
        <f t="shared" si="110"/>
        <v/>
      </c>
      <c r="F566" s="256" t="str">
        <f t="shared" si="111"/>
        <v/>
      </c>
      <c r="G566" s="257"/>
      <c r="H566" s="258"/>
      <c r="I566" s="31"/>
    </row>
    <row r="567" spans="3:9" ht="12" customHeight="1" x14ac:dyDescent="0.2">
      <c r="C567" s="13"/>
      <c r="D567" s="264"/>
      <c r="E567" s="256" t="str">
        <f t="shared" si="110"/>
        <v/>
      </c>
      <c r="F567" s="256" t="str">
        <f t="shared" si="111"/>
        <v/>
      </c>
      <c r="G567" s="257"/>
      <c r="H567" s="258"/>
      <c r="I567" s="31"/>
    </row>
    <row r="568" spans="3:9" ht="12" customHeight="1" x14ac:dyDescent="0.2">
      <c r="C568" s="13"/>
      <c r="D568" s="264"/>
      <c r="E568" s="256" t="str">
        <f t="shared" si="110"/>
        <v/>
      </c>
      <c r="F568" s="256" t="str">
        <f t="shared" si="111"/>
        <v/>
      </c>
      <c r="G568" s="257"/>
      <c r="H568" s="258"/>
      <c r="I568" s="31"/>
    </row>
    <row r="569" spans="3:9" ht="12" customHeight="1" x14ac:dyDescent="0.2">
      <c r="C569" s="13"/>
      <c r="D569" s="264"/>
      <c r="E569" s="256" t="str">
        <f t="shared" si="110"/>
        <v/>
      </c>
      <c r="F569" s="256" t="str">
        <f t="shared" si="111"/>
        <v/>
      </c>
      <c r="G569" s="257"/>
      <c r="H569" s="258"/>
      <c r="I569" s="31"/>
    </row>
    <row r="570" spans="3:9" ht="12" customHeight="1" x14ac:dyDescent="0.2">
      <c r="C570" s="13"/>
      <c r="D570" s="264">
        <v>57</v>
      </c>
      <c r="E570" s="252" t="str">
        <f>IF(OR(VLOOKUP(D570,'Services - WHC'!$D$10:$F$109,2,FALSE)="",VLOOKUP(D570,'Services - WHC'!$D$10:$F$109,2,FALSE)="[Enter service]"),"",VLOOKUP(D570,'Services - WHC'!$D$10:$F$109,2,FALSE))</f>
        <v/>
      </c>
      <c r="F570" s="253" t="str">
        <f>IF(OR(VLOOKUP(D570,'Services - WHC'!$D$10:$F$109,3,FALSE)="",VLOOKUP(D570,'Services - WHC'!$D$10:$F$109,3,FALSE)="[Select]"),"",VLOOKUP(D570,'Services - WHC'!$D$10:$F$109,3,FALSE))</f>
        <v/>
      </c>
      <c r="G570" s="254"/>
      <c r="H570" s="255"/>
      <c r="I570" s="31"/>
    </row>
    <row r="571" spans="3:9" ht="12" customHeight="1" x14ac:dyDescent="0.2">
      <c r="C571" s="13"/>
      <c r="D571" s="264"/>
      <c r="E571" s="256" t="str">
        <f t="shared" ref="E571:E579" si="112">E570</f>
        <v/>
      </c>
      <c r="F571" s="256" t="str">
        <f t="shared" ref="F571:F579" si="113">F570</f>
        <v/>
      </c>
      <c r="G571" s="257"/>
      <c r="H571" s="258"/>
      <c r="I571" s="31"/>
    </row>
    <row r="572" spans="3:9" ht="12" customHeight="1" x14ac:dyDescent="0.2">
      <c r="C572" s="13"/>
      <c r="D572" s="264"/>
      <c r="E572" s="256" t="str">
        <f t="shared" si="112"/>
        <v/>
      </c>
      <c r="F572" s="256" t="str">
        <f t="shared" si="113"/>
        <v/>
      </c>
      <c r="G572" s="257"/>
      <c r="H572" s="258"/>
      <c r="I572" s="31"/>
    </row>
    <row r="573" spans="3:9" ht="12" customHeight="1" x14ac:dyDescent="0.2">
      <c r="C573" s="13"/>
      <c r="D573" s="264"/>
      <c r="E573" s="256" t="str">
        <f t="shared" si="112"/>
        <v/>
      </c>
      <c r="F573" s="256" t="str">
        <f t="shared" si="113"/>
        <v/>
      </c>
      <c r="G573" s="257"/>
      <c r="H573" s="258"/>
      <c r="I573" s="31"/>
    </row>
    <row r="574" spans="3:9" ht="12" customHeight="1" x14ac:dyDescent="0.2">
      <c r="C574" s="13"/>
      <c r="D574" s="264"/>
      <c r="E574" s="256" t="str">
        <f t="shared" si="112"/>
        <v/>
      </c>
      <c r="F574" s="256" t="str">
        <f t="shared" si="113"/>
        <v/>
      </c>
      <c r="G574" s="257"/>
      <c r="H574" s="258"/>
      <c r="I574" s="31"/>
    </row>
    <row r="575" spans="3:9" ht="12" customHeight="1" x14ac:dyDescent="0.2">
      <c r="C575" s="13"/>
      <c r="D575" s="264"/>
      <c r="E575" s="256" t="str">
        <f t="shared" si="112"/>
        <v/>
      </c>
      <c r="F575" s="256" t="str">
        <f t="shared" si="113"/>
        <v/>
      </c>
      <c r="G575" s="257"/>
      <c r="H575" s="258"/>
      <c r="I575" s="31"/>
    </row>
    <row r="576" spans="3:9" ht="12" customHeight="1" x14ac:dyDescent="0.2">
      <c r="C576" s="13"/>
      <c r="D576" s="264"/>
      <c r="E576" s="256" t="str">
        <f t="shared" si="112"/>
        <v/>
      </c>
      <c r="F576" s="256" t="str">
        <f t="shared" si="113"/>
        <v/>
      </c>
      <c r="G576" s="257"/>
      <c r="H576" s="258"/>
      <c r="I576" s="31"/>
    </row>
    <row r="577" spans="3:9" ht="12" customHeight="1" x14ac:dyDescent="0.2">
      <c r="C577" s="13"/>
      <c r="D577" s="264"/>
      <c r="E577" s="256" t="str">
        <f t="shared" si="112"/>
        <v/>
      </c>
      <c r="F577" s="256" t="str">
        <f t="shared" si="113"/>
        <v/>
      </c>
      <c r="G577" s="257"/>
      <c r="H577" s="258"/>
      <c r="I577" s="31"/>
    </row>
    <row r="578" spans="3:9" ht="12" customHeight="1" x14ac:dyDescent="0.2">
      <c r="C578" s="13"/>
      <c r="D578" s="264"/>
      <c r="E578" s="256" t="str">
        <f t="shared" si="112"/>
        <v/>
      </c>
      <c r="F578" s="256" t="str">
        <f t="shared" si="113"/>
        <v/>
      </c>
      <c r="G578" s="257"/>
      <c r="H578" s="258"/>
      <c r="I578" s="31"/>
    </row>
    <row r="579" spans="3:9" ht="12" customHeight="1" x14ac:dyDescent="0.2">
      <c r="C579" s="13"/>
      <c r="D579" s="264"/>
      <c r="E579" s="256" t="str">
        <f t="shared" si="112"/>
        <v/>
      </c>
      <c r="F579" s="256" t="str">
        <f t="shared" si="113"/>
        <v/>
      </c>
      <c r="G579" s="257"/>
      <c r="H579" s="258"/>
      <c r="I579" s="31"/>
    </row>
    <row r="580" spans="3:9" ht="12" customHeight="1" x14ac:dyDescent="0.2">
      <c r="C580" s="13"/>
      <c r="D580" s="264">
        <v>58</v>
      </c>
      <c r="E580" s="252" t="str">
        <f>IF(OR(VLOOKUP(D580,'Services - WHC'!$D$10:$F$109,2,FALSE)="",VLOOKUP(D580,'Services - WHC'!$D$10:$F$109,2,FALSE)="[Enter service]"),"",VLOOKUP(D580,'Services - WHC'!$D$10:$F$109,2,FALSE))</f>
        <v/>
      </c>
      <c r="F580" s="253" t="str">
        <f>IF(OR(VLOOKUP(D580,'Services - WHC'!$D$10:$F$109,3,FALSE)="",VLOOKUP(D580,'Services - WHC'!$D$10:$F$109,3,FALSE)="[Select]"),"",VLOOKUP(D580,'Services - WHC'!$D$10:$F$109,3,FALSE))</f>
        <v/>
      </c>
      <c r="G580" s="254"/>
      <c r="H580" s="255"/>
      <c r="I580" s="31"/>
    </row>
    <row r="581" spans="3:9" ht="12" customHeight="1" x14ac:dyDescent="0.2">
      <c r="C581" s="13"/>
      <c r="D581" s="264"/>
      <c r="E581" s="256" t="str">
        <f t="shared" ref="E581:E589" si="114">E580</f>
        <v/>
      </c>
      <c r="F581" s="256" t="str">
        <f t="shared" ref="F581:F589" si="115">F580</f>
        <v/>
      </c>
      <c r="G581" s="257"/>
      <c r="H581" s="258"/>
      <c r="I581" s="31"/>
    </row>
    <row r="582" spans="3:9" ht="12" customHeight="1" x14ac:dyDescent="0.2">
      <c r="C582" s="13"/>
      <c r="D582" s="264"/>
      <c r="E582" s="256" t="str">
        <f t="shared" si="114"/>
        <v/>
      </c>
      <c r="F582" s="256" t="str">
        <f t="shared" si="115"/>
        <v/>
      </c>
      <c r="G582" s="257"/>
      <c r="H582" s="258"/>
      <c r="I582" s="31"/>
    </row>
    <row r="583" spans="3:9" ht="12" customHeight="1" x14ac:dyDescent="0.2">
      <c r="C583" s="13"/>
      <c r="D583" s="264"/>
      <c r="E583" s="256" t="str">
        <f t="shared" si="114"/>
        <v/>
      </c>
      <c r="F583" s="256" t="str">
        <f t="shared" si="115"/>
        <v/>
      </c>
      <c r="G583" s="257"/>
      <c r="H583" s="258"/>
      <c r="I583" s="31"/>
    </row>
    <row r="584" spans="3:9" ht="12" customHeight="1" x14ac:dyDescent="0.2">
      <c r="C584" s="13"/>
      <c r="D584" s="264"/>
      <c r="E584" s="256" t="str">
        <f t="shared" si="114"/>
        <v/>
      </c>
      <c r="F584" s="256" t="str">
        <f t="shared" si="115"/>
        <v/>
      </c>
      <c r="G584" s="257"/>
      <c r="H584" s="258"/>
      <c r="I584" s="31"/>
    </row>
    <row r="585" spans="3:9" ht="12" customHeight="1" x14ac:dyDescent="0.2">
      <c r="C585" s="13"/>
      <c r="D585" s="264"/>
      <c r="E585" s="256" t="str">
        <f t="shared" si="114"/>
        <v/>
      </c>
      <c r="F585" s="256" t="str">
        <f t="shared" si="115"/>
        <v/>
      </c>
      <c r="G585" s="257"/>
      <c r="H585" s="258"/>
      <c r="I585" s="31"/>
    </row>
    <row r="586" spans="3:9" ht="12" customHeight="1" x14ac:dyDescent="0.2">
      <c r="C586" s="13"/>
      <c r="D586" s="264"/>
      <c r="E586" s="256" t="str">
        <f t="shared" si="114"/>
        <v/>
      </c>
      <c r="F586" s="256" t="str">
        <f t="shared" si="115"/>
        <v/>
      </c>
      <c r="G586" s="257"/>
      <c r="H586" s="258"/>
      <c r="I586" s="31"/>
    </row>
    <row r="587" spans="3:9" ht="12" customHeight="1" x14ac:dyDescent="0.2">
      <c r="C587" s="13"/>
      <c r="D587" s="264"/>
      <c r="E587" s="256" t="str">
        <f t="shared" si="114"/>
        <v/>
      </c>
      <c r="F587" s="256" t="str">
        <f t="shared" si="115"/>
        <v/>
      </c>
      <c r="G587" s="257"/>
      <c r="H587" s="258"/>
      <c r="I587" s="31"/>
    </row>
    <row r="588" spans="3:9" ht="12" customHeight="1" x14ac:dyDescent="0.2">
      <c r="C588" s="13"/>
      <c r="D588" s="264"/>
      <c r="E588" s="256" t="str">
        <f t="shared" si="114"/>
        <v/>
      </c>
      <c r="F588" s="256" t="str">
        <f t="shared" si="115"/>
        <v/>
      </c>
      <c r="G588" s="257"/>
      <c r="H588" s="258"/>
      <c r="I588" s="31"/>
    </row>
    <row r="589" spans="3:9" ht="12" customHeight="1" x14ac:dyDescent="0.2">
      <c r="C589" s="13"/>
      <c r="D589" s="264"/>
      <c r="E589" s="256" t="str">
        <f t="shared" si="114"/>
        <v/>
      </c>
      <c r="F589" s="256" t="str">
        <f t="shared" si="115"/>
        <v/>
      </c>
      <c r="G589" s="257"/>
      <c r="H589" s="258"/>
      <c r="I589" s="31"/>
    </row>
    <row r="590" spans="3:9" ht="12" customHeight="1" x14ac:dyDescent="0.2">
      <c r="C590" s="13"/>
      <c r="D590" s="264">
        <v>59</v>
      </c>
      <c r="E590" s="252" t="str">
        <f>IF(OR(VLOOKUP(D590,'Services - WHC'!$D$10:$F$109,2,FALSE)="",VLOOKUP(D590,'Services - WHC'!$D$10:$F$109,2,FALSE)="[Enter service]"),"",VLOOKUP(D590,'Services - WHC'!$D$10:$F$109,2,FALSE))</f>
        <v/>
      </c>
      <c r="F590" s="253" t="str">
        <f>IF(OR(VLOOKUP(D590,'Services - WHC'!$D$10:$F$109,3,FALSE)="",VLOOKUP(D590,'Services - WHC'!$D$10:$F$109,3,FALSE)="[Select]"),"",VLOOKUP(D590,'Services - WHC'!$D$10:$F$109,3,FALSE))</f>
        <v/>
      </c>
      <c r="G590" s="254"/>
      <c r="H590" s="255"/>
      <c r="I590" s="31"/>
    </row>
    <row r="591" spans="3:9" ht="12" customHeight="1" x14ac:dyDescent="0.2">
      <c r="C591" s="13"/>
      <c r="D591" s="264"/>
      <c r="E591" s="256" t="str">
        <f t="shared" ref="E591:E599" si="116">E590</f>
        <v/>
      </c>
      <c r="F591" s="256" t="str">
        <f t="shared" ref="F591:F599" si="117">F590</f>
        <v/>
      </c>
      <c r="G591" s="257"/>
      <c r="H591" s="258"/>
      <c r="I591" s="31"/>
    </row>
    <row r="592" spans="3:9" ht="12" customHeight="1" x14ac:dyDescent="0.2">
      <c r="C592" s="13"/>
      <c r="D592" s="264"/>
      <c r="E592" s="256" t="str">
        <f t="shared" si="116"/>
        <v/>
      </c>
      <c r="F592" s="256" t="str">
        <f t="shared" si="117"/>
        <v/>
      </c>
      <c r="G592" s="257"/>
      <c r="H592" s="258"/>
      <c r="I592" s="31"/>
    </row>
    <row r="593" spans="3:9" ht="12" customHeight="1" x14ac:dyDescent="0.2">
      <c r="C593" s="13"/>
      <c r="D593" s="264"/>
      <c r="E593" s="256" t="str">
        <f t="shared" si="116"/>
        <v/>
      </c>
      <c r="F593" s="256" t="str">
        <f t="shared" si="117"/>
        <v/>
      </c>
      <c r="G593" s="257"/>
      <c r="H593" s="258"/>
      <c r="I593" s="31"/>
    </row>
    <row r="594" spans="3:9" ht="12" customHeight="1" x14ac:dyDescent="0.2">
      <c r="C594" s="13"/>
      <c r="D594" s="264"/>
      <c r="E594" s="256" t="str">
        <f t="shared" si="116"/>
        <v/>
      </c>
      <c r="F594" s="256" t="str">
        <f t="shared" si="117"/>
        <v/>
      </c>
      <c r="G594" s="257"/>
      <c r="H594" s="258"/>
      <c r="I594" s="31"/>
    </row>
    <row r="595" spans="3:9" ht="12" customHeight="1" x14ac:dyDescent="0.2">
      <c r="C595" s="13"/>
      <c r="D595" s="264"/>
      <c r="E595" s="256" t="str">
        <f t="shared" si="116"/>
        <v/>
      </c>
      <c r="F595" s="256" t="str">
        <f t="shared" si="117"/>
        <v/>
      </c>
      <c r="G595" s="257"/>
      <c r="H595" s="258"/>
      <c r="I595" s="31"/>
    </row>
    <row r="596" spans="3:9" ht="12" customHeight="1" x14ac:dyDescent="0.2">
      <c r="C596" s="13"/>
      <c r="D596" s="264"/>
      <c r="E596" s="256" t="str">
        <f t="shared" si="116"/>
        <v/>
      </c>
      <c r="F596" s="256" t="str">
        <f t="shared" si="117"/>
        <v/>
      </c>
      <c r="G596" s="257"/>
      <c r="H596" s="258"/>
      <c r="I596" s="31"/>
    </row>
    <row r="597" spans="3:9" ht="12" customHeight="1" x14ac:dyDescent="0.2">
      <c r="C597" s="13"/>
      <c r="D597" s="264"/>
      <c r="E597" s="256" t="str">
        <f t="shared" si="116"/>
        <v/>
      </c>
      <c r="F597" s="256" t="str">
        <f t="shared" si="117"/>
        <v/>
      </c>
      <c r="G597" s="257"/>
      <c r="H597" s="258"/>
      <c r="I597" s="31"/>
    </row>
    <row r="598" spans="3:9" ht="12" customHeight="1" x14ac:dyDescent="0.2">
      <c r="C598" s="13"/>
      <c r="D598" s="264"/>
      <c r="E598" s="256" t="str">
        <f t="shared" si="116"/>
        <v/>
      </c>
      <c r="F598" s="256" t="str">
        <f t="shared" si="117"/>
        <v/>
      </c>
      <c r="G598" s="257"/>
      <c r="H598" s="258"/>
      <c r="I598" s="31"/>
    </row>
    <row r="599" spans="3:9" ht="12" customHeight="1" x14ac:dyDescent="0.2">
      <c r="C599" s="13"/>
      <c r="D599" s="264"/>
      <c r="E599" s="256" t="str">
        <f t="shared" si="116"/>
        <v/>
      </c>
      <c r="F599" s="256" t="str">
        <f t="shared" si="117"/>
        <v/>
      </c>
      <c r="G599" s="257"/>
      <c r="H599" s="258"/>
      <c r="I599" s="31"/>
    </row>
    <row r="600" spans="3:9" ht="12" customHeight="1" x14ac:dyDescent="0.2">
      <c r="C600" s="13"/>
      <c r="D600" s="264">
        <v>60</v>
      </c>
      <c r="E600" s="252" t="str">
        <f>IF(OR(VLOOKUP(D600,'Services - WHC'!$D$10:$F$109,2,FALSE)="",VLOOKUP(D600,'Services - WHC'!$D$10:$F$109,2,FALSE)="[Enter service]"),"",VLOOKUP(D600,'Services - WHC'!$D$10:$F$109,2,FALSE))</f>
        <v/>
      </c>
      <c r="F600" s="253" t="str">
        <f>IF(OR(VLOOKUP(D600,'Services - WHC'!$D$10:$F$109,3,FALSE)="",VLOOKUP(D600,'Services - WHC'!$D$10:$F$109,3,FALSE)="[Select]"),"",VLOOKUP(D600,'Services - WHC'!$D$10:$F$109,3,FALSE))</f>
        <v/>
      </c>
      <c r="G600" s="254"/>
      <c r="H600" s="255"/>
      <c r="I600" s="31"/>
    </row>
    <row r="601" spans="3:9" ht="12" customHeight="1" x14ac:dyDescent="0.2">
      <c r="C601" s="13"/>
      <c r="D601" s="264"/>
      <c r="E601" s="256" t="str">
        <f t="shared" ref="E601:E609" si="118">E600</f>
        <v/>
      </c>
      <c r="F601" s="256" t="str">
        <f t="shared" ref="F601:F609" si="119">F600</f>
        <v/>
      </c>
      <c r="G601" s="257"/>
      <c r="H601" s="258"/>
      <c r="I601" s="31"/>
    </row>
    <row r="602" spans="3:9" ht="12" customHeight="1" x14ac:dyDescent="0.2">
      <c r="C602" s="13"/>
      <c r="D602" s="264"/>
      <c r="E602" s="256" t="str">
        <f t="shared" si="118"/>
        <v/>
      </c>
      <c r="F602" s="256" t="str">
        <f t="shared" si="119"/>
        <v/>
      </c>
      <c r="G602" s="257"/>
      <c r="H602" s="258"/>
      <c r="I602" s="31"/>
    </row>
    <row r="603" spans="3:9" ht="12" customHeight="1" x14ac:dyDescent="0.2">
      <c r="C603" s="13"/>
      <c r="D603" s="264"/>
      <c r="E603" s="256" t="str">
        <f t="shared" si="118"/>
        <v/>
      </c>
      <c r="F603" s="256" t="str">
        <f t="shared" si="119"/>
        <v/>
      </c>
      <c r="G603" s="257"/>
      <c r="H603" s="258"/>
      <c r="I603" s="31"/>
    </row>
    <row r="604" spans="3:9" ht="12" customHeight="1" x14ac:dyDescent="0.2">
      <c r="C604" s="13"/>
      <c r="D604" s="264"/>
      <c r="E604" s="256" t="str">
        <f t="shared" si="118"/>
        <v/>
      </c>
      <c r="F604" s="256" t="str">
        <f t="shared" si="119"/>
        <v/>
      </c>
      <c r="G604" s="257"/>
      <c r="H604" s="258"/>
      <c r="I604" s="31"/>
    </row>
    <row r="605" spans="3:9" ht="12" customHeight="1" x14ac:dyDescent="0.2">
      <c r="C605" s="13"/>
      <c r="D605" s="264"/>
      <c r="E605" s="256" t="str">
        <f t="shared" si="118"/>
        <v/>
      </c>
      <c r="F605" s="256" t="str">
        <f t="shared" si="119"/>
        <v/>
      </c>
      <c r="G605" s="257"/>
      <c r="H605" s="258"/>
      <c r="I605" s="31"/>
    </row>
    <row r="606" spans="3:9" ht="12" customHeight="1" x14ac:dyDescent="0.2">
      <c r="C606" s="13"/>
      <c r="D606" s="264"/>
      <c r="E606" s="256" t="str">
        <f t="shared" si="118"/>
        <v/>
      </c>
      <c r="F606" s="256" t="str">
        <f t="shared" si="119"/>
        <v/>
      </c>
      <c r="G606" s="257"/>
      <c r="H606" s="258"/>
      <c r="I606" s="31"/>
    </row>
    <row r="607" spans="3:9" ht="12" customHeight="1" x14ac:dyDescent="0.2">
      <c r="C607" s="13"/>
      <c r="D607" s="264"/>
      <c r="E607" s="256" t="str">
        <f t="shared" si="118"/>
        <v/>
      </c>
      <c r="F607" s="256" t="str">
        <f t="shared" si="119"/>
        <v/>
      </c>
      <c r="G607" s="257"/>
      <c r="H607" s="258"/>
      <c r="I607" s="31"/>
    </row>
    <row r="608" spans="3:9" ht="12" customHeight="1" x14ac:dyDescent="0.2">
      <c r="C608" s="13"/>
      <c r="D608" s="264"/>
      <c r="E608" s="256" t="str">
        <f t="shared" si="118"/>
        <v/>
      </c>
      <c r="F608" s="256" t="str">
        <f t="shared" si="119"/>
        <v/>
      </c>
      <c r="G608" s="257"/>
      <c r="H608" s="258"/>
      <c r="I608" s="31"/>
    </row>
    <row r="609" spans="3:9" ht="12" customHeight="1" x14ac:dyDescent="0.2">
      <c r="C609" s="13"/>
      <c r="D609" s="264"/>
      <c r="E609" s="256" t="str">
        <f t="shared" si="118"/>
        <v/>
      </c>
      <c r="F609" s="256" t="str">
        <f t="shared" si="119"/>
        <v/>
      </c>
      <c r="G609" s="257"/>
      <c r="H609" s="258"/>
      <c r="I609" s="31"/>
    </row>
    <row r="610" spans="3:9" ht="12" customHeight="1" x14ac:dyDescent="0.2">
      <c r="C610" s="13"/>
      <c r="D610" s="264">
        <v>61</v>
      </c>
      <c r="E610" s="252" t="str">
        <f>IF(OR(VLOOKUP(D610,'Services - WHC'!$D$10:$F$109,2,FALSE)="",VLOOKUP(D610,'Services - WHC'!$D$10:$F$109,2,FALSE)="[Enter service]"),"",VLOOKUP(D610,'Services - WHC'!$D$10:$F$109,2,FALSE))</f>
        <v/>
      </c>
      <c r="F610" s="253" t="str">
        <f>IF(OR(VLOOKUP(D610,'Services - WHC'!$D$10:$F$109,3,FALSE)="",VLOOKUP(D610,'Services - WHC'!$D$10:$F$109,3,FALSE)="[Select]"),"",VLOOKUP(D610,'Services - WHC'!$D$10:$F$109,3,FALSE))</f>
        <v/>
      </c>
      <c r="G610" s="254"/>
      <c r="H610" s="255"/>
      <c r="I610" s="31"/>
    </row>
    <row r="611" spans="3:9" ht="12" customHeight="1" x14ac:dyDescent="0.2">
      <c r="C611" s="13"/>
      <c r="D611" s="264"/>
      <c r="E611" s="256" t="str">
        <f t="shared" ref="E611:E619" si="120">E610</f>
        <v/>
      </c>
      <c r="F611" s="256" t="str">
        <f t="shared" ref="F611:F619" si="121">F610</f>
        <v/>
      </c>
      <c r="G611" s="257"/>
      <c r="H611" s="258"/>
      <c r="I611" s="31"/>
    </row>
    <row r="612" spans="3:9" ht="12" customHeight="1" x14ac:dyDescent="0.2">
      <c r="C612" s="13"/>
      <c r="D612" s="264"/>
      <c r="E612" s="256" t="str">
        <f t="shared" si="120"/>
        <v/>
      </c>
      <c r="F612" s="256" t="str">
        <f t="shared" si="121"/>
        <v/>
      </c>
      <c r="G612" s="257"/>
      <c r="H612" s="258"/>
      <c r="I612" s="31"/>
    </row>
    <row r="613" spans="3:9" ht="12" customHeight="1" x14ac:dyDescent="0.2">
      <c r="C613" s="13"/>
      <c r="D613" s="264"/>
      <c r="E613" s="256" t="str">
        <f t="shared" si="120"/>
        <v/>
      </c>
      <c r="F613" s="256" t="str">
        <f t="shared" si="121"/>
        <v/>
      </c>
      <c r="G613" s="257"/>
      <c r="H613" s="258"/>
      <c r="I613" s="31"/>
    </row>
    <row r="614" spans="3:9" ht="12" customHeight="1" x14ac:dyDescent="0.2">
      <c r="C614" s="13"/>
      <c r="D614" s="264"/>
      <c r="E614" s="256" t="str">
        <f t="shared" si="120"/>
        <v/>
      </c>
      <c r="F614" s="256" t="str">
        <f t="shared" si="121"/>
        <v/>
      </c>
      <c r="G614" s="257"/>
      <c r="H614" s="258"/>
      <c r="I614" s="31"/>
    </row>
    <row r="615" spans="3:9" ht="12" customHeight="1" x14ac:dyDescent="0.2">
      <c r="C615" s="13"/>
      <c r="D615" s="264"/>
      <c r="E615" s="256" t="str">
        <f t="shared" si="120"/>
        <v/>
      </c>
      <c r="F615" s="256" t="str">
        <f t="shared" si="121"/>
        <v/>
      </c>
      <c r="G615" s="257"/>
      <c r="H615" s="258"/>
      <c r="I615" s="31"/>
    </row>
    <row r="616" spans="3:9" ht="12" customHeight="1" x14ac:dyDescent="0.2">
      <c r="C616" s="13"/>
      <c r="D616" s="264"/>
      <c r="E616" s="256" t="str">
        <f t="shared" si="120"/>
        <v/>
      </c>
      <c r="F616" s="256" t="str">
        <f t="shared" si="121"/>
        <v/>
      </c>
      <c r="G616" s="257"/>
      <c r="H616" s="258"/>
      <c r="I616" s="31"/>
    </row>
    <row r="617" spans="3:9" ht="12" customHeight="1" x14ac:dyDescent="0.2">
      <c r="C617" s="13"/>
      <c r="D617" s="264"/>
      <c r="E617" s="256" t="str">
        <f t="shared" si="120"/>
        <v/>
      </c>
      <c r="F617" s="256" t="str">
        <f t="shared" si="121"/>
        <v/>
      </c>
      <c r="G617" s="257"/>
      <c r="H617" s="258"/>
      <c r="I617" s="31"/>
    </row>
    <row r="618" spans="3:9" ht="12" customHeight="1" x14ac:dyDescent="0.2">
      <c r="C618" s="13"/>
      <c r="D618" s="264"/>
      <c r="E618" s="256" t="str">
        <f t="shared" si="120"/>
        <v/>
      </c>
      <c r="F618" s="256" t="str">
        <f t="shared" si="121"/>
        <v/>
      </c>
      <c r="G618" s="257"/>
      <c r="H618" s="258"/>
      <c r="I618" s="31"/>
    </row>
    <row r="619" spans="3:9" ht="12" customHeight="1" x14ac:dyDescent="0.2">
      <c r="C619" s="13"/>
      <c r="D619" s="264"/>
      <c r="E619" s="256" t="str">
        <f t="shared" si="120"/>
        <v/>
      </c>
      <c r="F619" s="256" t="str">
        <f t="shared" si="121"/>
        <v/>
      </c>
      <c r="G619" s="257"/>
      <c r="H619" s="258"/>
      <c r="I619" s="31"/>
    </row>
    <row r="620" spans="3:9" ht="12" customHeight="1" x14ac:dyDescent="0.2">
      <c r="C620" s="13"/>
      <c r="D620" s="264">
        <v>62</v>
      </c>
      <c r="E620" s="252" t="str">
        <f>IF(OR(VLOOKUP(D620,'Services - WHC'!$D$10:$F$109,2,FALSE)="",VLOOKUP(D620,'Services - WHC'!$D$10:$F$109,2,FALSE)="[Enter service]"),"",VLOOKUP(D620,'Services - WHC'!$D$10:$F$109,2,FALSE))</f>
        <v/>
      </c>
      <c r="F620" s="253" t="str">
        <f>IF(OR(VLOOKUP(D620,'Services - WHC'!$D$10:$F$109,3,FALSE)="",VLOOKUP(D620,'Services - WHC'!$D$10:$F$109,3,FALSE)="[Select]"),"",VLOOKUP(D620,'Services - WHC'!$D$10:$F$109,3,FALSE))</f>
        <v/>
      </c>
      <c r="G620" s="254"/>
      <c r="H620" s="255"/>
      <c r="I620" s="31"/>
    </row>
    <row r="621" spans="3:9" ht="12" customHeight="1" x14ac:dyDescent="0.2">
      <c r="C621" s="13"/>
      <c r="D621" s="264"/>
      <c r="E621" s="256" t="str">
        <f t="shared" ref="E621:E629" si="122">E620</f>
        <v/>
      </c>
      <c r="F621" s="256" t="str">
        <f t="shared" ref="F621:F629" si="123">F620</f>
        <v/>
      </c>
      <c r="G621" s="257"/>
      <c r="H621" s="258"/>
      <c r="I621" s="31"/>
    </row>
    <row r="622" spans="3:9" ht="12" customHeight="1" x14ac:dyDescent="0.2">
      <c r="C622" s="13"/>
      <c r="D622" s="264"/>
      <c r="E622" s="256" t="str">
        <f t="shared" si="122"/>
        <v/>
      </c>
      <c r="F622" s="256" t="str">
        <f t="shared" si="123"/>
        <v/>
      </c>
      <c r="G622" s="257"/>
      <c r="H622" s="258"/>
      <c r="I622" s="31"/>
    </row>
    <row r="623" spans="3:9" ht="12" customHeight="1" x14ac:dyDescent="0.2">
      <c r="C623" s="13"/>
      <c r="D623" s="264"/>
      <c r="E623" s="256" t="str">
        <f t="shared" si="122"/>
        <v/>
      </c>
      <c r="F623" s="256" t="str">
        <f t="shared" si="123"/>
        <v/>
      </c>
      <c r="G623" s="257"/>
      <c r="H623" s="258"/>
      <c r="I623" s="31"/>
    </row>
    <row r="624" spans="3:9" ht="12" customHeight="1" x14ac:dyDescent="0.2">
      <c r="C624" s="13"/>
      <c r="D624" s="264"/>
      <c r="E624" s="256" t="str">
        <f t="shared" si="122"/>
        <v/>
      </c>
      <c r="F624" s="256" t="str">
        <f t="shared" si="123"/>
        <v/>
      </c>
      <c r="G624" s="257"/>
      <c r="H624" s="258"/>
      <c r="I624" s="31"/>
    </row>
    <row r="625" spans="3:9" ht="12" customHeight="1" x14ac:dyDescent="0.2">
      <c r="C625" s="13"/>
      <c r="D625" s="264"/>
      <c r="E625" s="256" t="str">
        <f t="shared" si="122"/>
        <v/>
      </c>
      <c r="F625" s="256" t="str">
        <f t="shared" si="123"/>
        <v/>
      </c>
      <c r="G625" s="257"/>
      <c r="H625" s="258"/>
      <c r="I625" s="31"/>
    </row>
    <row r="626" spans="3:9" ht="12" customHeight="1" x14ac:dyDescent="0.2">
      <c r="C626" s="13"/>
      <c r="D626" s="264"/>
      <c r="E626" s="256" t="str">
        <f t="shared" si="122"/>
        <v/>
      </c>
      <c r="F626" s="256" t="str">
        <f t="shared" si="123"/>
        <v/>
      </c>
      <c r="G626" s="257"/>
      <c r="H626" s="258"/>
      <c r="I626" s="31"/>
    </row>
    <row r="627" spans="3:9" ht="12" customHeight="1" x14ac:dyDescent="0.2">
      <c r="C627" s="13"/>
      <c r="D627" s="264"/>
      <c r="E627" s="256" t="str">
        <f t="shared" si="122"/>
        <v/>
      </c>
      <c r="F627" s="256" t="str">
        <f t="shared" si="123"/>
        <v/>
      </c>
      <c r="G627" s="257"/>
      <c r="H627" s="258"/>
      <c r="I627" s="31"/>
    </row>
    <row r="628" spans="3:9" ht="12" customHeight="1" x14ac:dyDescent="0.2">
      <c r="C628" s="13"/>
      <c r="D628" s="264"/>
      <c r="E628" s="256" t="str">
        <f t="shared" si="122"/>
        <v/>
      </c>
      <c r="F628" s="256" t="str">
        <f t="shared" si="123"/>
        <v/>
      </c>
      <c r="G628" s="257"/>
      <c r="H628" s="258"/>
      <c r="I628" s="31"/>
    </row>
    <row r="629" spans="3:9" ht="12" customHeight="1" x14ac:dyDescent="0.2">
      <c r="C629" s="13"/>
      <c r="D629" s="264"/>
      <c r="E629" s="256" t="str">
        <f t="shared" si="122"/>
        <v/>
      </c>
      <c r="F629" s="256" t="str">
        <f t="shared" si="123"/>
        <v/>
      </c>
      <c r="G629" s="257"/>
      <c r="H629" s="258"/>
      <c r="I629" s="31"/>
    </row>
    <row r="630" spans="3:9" ht="12" customHeight="1" x14ac:dyDescent="0.2">
      <c r="C630" s="13"/>
      <c r="D630" s="264">
        <v>63</v>
      </c>
      <c r="E630" s="252" t="str">
        <f>IF(OR(VLOOKUP(D630,'Services - WHC'!$D$10:$F$109,2,FALSE)="",VLOOKUP(D630,'Services - WHC'!$D$10:$F$109,2,FALSE)="[Enter service]"),"",VLOOKUP(D630,'Services - WHC'!$D$10:$F$109,2,FALSE))</f>
        <v/>
      </c>
      <c r="F630" s="253" t="str">
        <f>IF(OR(VLOOKUP(D630,'Services - WHC'!$D$10:$F$109,3,FALSE)="",VLOOKUP(D630,'Services - WHC'!$D$10:$F$109,3,FALSE)="[Select]"),"",VLOOKUP(D630,'Services - WHC'!$D$10:$F$109,3,FALSE))</f>
        <v/>
      </c>
      <c r="G630" s="254"/>
      <c r="H630" s="255"/>
      <c r="I630" s="31"/>
    </row>
    <row r="631" spans="3:9" ht="12" customHeight="1" x14ac:dyDescent="0.2">
      <c r="C631" s="13"/>
      <c r="D631" s="264"/>
      <c r="E631" s="256" t="str">
        <f t="shared" ref="E631:E639" si="124">E630</f>
        <v/>
      </c>
      <c r="F631" s="256" t="str">
        <f t="shared" ref="F631:F639" si="125">F630</f>
        <v/>
      </c>
      <c r="G631" s="257"/>
      <c r="H631" s="258"/>
      <c r="I631" s="31"/>
    </row>
    <row r="632" spans="3:9" ht="12" customHeight="1" x14ac:dyDescent="0.2">
      <c r="C632" s="13"/>
      <c r="D632" s="264"/>
      <c r="E632" s="256" t="str">
        <f t="shared" si="124"/>
        <v/>
      </c>
      <c r="F632" s="256" t="str">
        <f t="shared" si="125"/>
        <v/>
      </c>
      <c r="G632" s="257"/>
      <c r="H632" s="258"/>
      <c r="I632" s="31"/>
    </row>
    <row r="633" spans="3:9" ht="12" customHeight="1" x14ac:dyDescent="0.2">
      <c r="C633" s="13"/>
      <c r="D633" s="264"/>
      <c r="E633" s="256" t="str">
        <f t="shared" si="124"/>
        <v/>
      </c>
      <c r="F633" s="256" t="str">
        <f t="shared" si="125"/>
        <v/>
      </c>
      <c r="G633" s="257"/>
      <c r="H633" s="258"/>
      <c r="I633" s="31"/>
    </row>
    <row r="634" spans="3:9" ht="12" customHeight="1" x14ac:dyDescent="0.2">
      <c r="C634" s="13"/>
      <c r="D634" s="264"/>
      <c r="E634" s="256" t="str">
        <f t="shared" si="124"/>
        <v/>
      </c>
      <c r="F634" s="256" t="str">
        <f t="shared" si="125"/>
        <v/>
      </c>
      <c r="G634" s="257"/>
      <c r="H634" s="258"/>
      <c r="I634" s="31"/>
    </row>
    <row r="635" spans="3:9" ht="12" customHeight="1" x14ac:dyDescent="0.2">
      <c r="C635" s="13"/>
      <c r="D635" s="264"/>
      <c r="E635" s="256" t="str">
        <f t="shared" si="124"/>
        <v/>
      </c>
      <c r="F635" s="256" t="str">
        <f t="shared" si="125"/>
        <v/>
      </c>
      <c r="G635" s="257"/>
      <c r="H635" s="258"/>
      <c r="I635" s="31"/>
    </row>
    <row r="636" spans="3:9" ht="12" customHeight="1" x14ac:dyDescent="0.2">
      <c r="C636" s="13"/>
      <c r="D636" s="264"/>
      <c r="E636" s="256" t="str">
        <f t="shared" si="124"/>
        <v/>
      </c>
      <c r="F636" s="256" t="str">
        <f t="shared" si="125"/>
        <v/>
      </c>
      <c r="G636" s="257"/>
      <c r="H636" s="258"/>
      <c r="I636" s="31"/>
    </row>
    <row r="637" spans="3:9" ht="12" customHeight="1" x14ac:dyDescent="0.2">
      <c r="C637" s="13"/>
      <c r="D637" s="264"/>
      <c r="E637" s="256" t="str">
        <f t="shared" si="124"/>
        <v/>
      </c>
      <c r="F637" s="256" t="str">
        <f t="shared" si="125"/>
        <v/>
      </c>
      <c r="G637" s="257"/>
      <c r="H637" s="258"/>
      <c r="I637" s="31"/>
    </row>
    <row r="638" spans="3:9" ht="12" customHeight="1" x14ac:dyDescent="0.2">
      <c r="C638" s="13"/>
      <c r="D638" s="264"/>
      <c r="E638" s="256" t="str">
        <f t="shared" si="124"/>
        <v/>
      </c>
      <c r="F638" s="256" t="str">
        <f t="shared" si="125"/>
        <v/>
      </c>
      <c r="G638" s="257"/>
      <c r="H638" s="258"/>
      <c r="I638" s="31"/>
    </row>
    <row r="639" spans="3:9" ht="12" customHeight="1" x14ac:dyDescent="0.2">
      <c r="C639" s="13"/>
      <c r="D639" s="264"/>
      <c r="E639" s="256" t="str">
        <f t="shared" si="124"/>
        <v/>
      </c>
      <c r="F639" s="256" t="str">
        <f t="shared" si="125"/>
        <v/>
      </c>
      <c r="G639" s="257"/>
      <c r="H639" s="258"/>
      <c r="I639" s="31"/>
    </row>
    <row r="640" spans="3:9" ht="12" customHeight="1" x14ac:dyDescent="0.2">
      <c r="C640" s="13"/>
      <c r="D640" s="264">
        <v>64</v>
      </c>
      <c r="E640" s="252" t="str">
        <f>IF(OR(VLOOKUP(D640,'Services - WHC'!$D$10:$F$109,2,FALSE)="",VLOOKUP(D640,'Services - WHC'!$D$10:$F$109,2,FALSE)="[Enter service]"),"",VLOOKUP(D640,'Services - WHC'!$D$10:$F$109,2,FALSE))</f>
        <v/>
      </c>
      <c r="F640" s="253" t="str">
        <f>IF(OR(VLOOKUP(D640,'Services - WHC'!$D$10:$F$109,3,FALSE)="",VLOOKUP(D640,'Services - WHC'!$D$10:$F$109,3,FALSE)="[Select]"),"",VLOOKUP(D640,'Services - WHC'!$D$10:$F$109,3,FALSE))</f>
        <v/>
      </c>
      <c r="G640" s="254"/>
      <c r="H640" s="255"/>
      <c r="I640" s="31"/>
    </row>
    <row r="641" spans="3:9" ht="12" customHeight="1" x14ac:dyDescent="0.2">
      <c r="C641" s="13"/>
      <c r="D641" s="264"/>
      <c r="E641" s="256" t="str">
        <f t="shared" ref="E641:E649" si="126">E640</f>
        <v/>
      </c>
      <c r="F641" s="256" t="str">
        <f t="shared" ref="F641:F649" si="127">F640</f>
        <v/>
      </c>
      <c r="G641" s="257"/>
      <c r="H641" s="258"/>
      <c r="I641" s="31"/>
    </row>
    <row r="642" spans="3:9" ht="12" customHeight="1" x14ac:dyDescent="0.2">
      <c r="C642" s="13"/>
      <c r="D642" s="264"/>
      <c r="E642" s="256" t="str">
        <f t="shared" si="126"/>
        <v/>
      </c>
      <c r="F642" s="256" t="str">
        <f t="shared" si="127"/>
        <v/>
      </c>
      <c r="G642" s="257"/>
      <c r="H642" s="258"/>
      <c r="I642" s="31"/>
    </row>
    <row r="643" spans="3:9" ht="12" customHeight="1" x14ac:dyDescent="0.2">
      <c r="C643" s="13"/>
      <c r="D643" s="264"/>
      <c r="E643" s="256" t="str">
        <f t="shared" si="126"/>
        <v/>
      </c>
      <c r="F643" s="256" t="str">
        <f t="shared" si="127"/>
        <v/>
      </c>
      <c r="G643" s="257"/>
      <c r="H643" s="258"/>
      <c r="I643" s="31"/>
    </row>
    <row r="644" spans="3:9" ht="12" customHeight="1" x14ac:dyDescent="0.2">
      <c r="C644" s="13"/>
      <c r="D644" s="264"/>
      <c r="E644" s="256" t="str">
        <f t="shared" si="126"/>
        <v/>
      </c>
      <c r="F644" s="256" t="str">
        <f t="shared" si="127"/>
        <v/>
      </c>
      <c r="G644" s="257"/>
      <c r="H644" s="258"/>
      <c r="I644" s="31"/>
    </row>
    <row r="645" spans="3:9" ht="12" customHeight="1" x14ac:dyDescent="0.2">
      <c r="C645" s="13"/>
      <c r="D645" s="264"/>
      <c r="E645" s="256" t="str">
        <f t="shared" si="126"/>
        <v/>
      </c>
      <c r="F645" s="256" t="str">
        <f t="shared" si="127"/>
        <v/>
      </c>
      <c r="G645" s="257"/>
      <c r="H645" s="258"/>
      <c r="I645" s="31"/>
    </row>
    <row r="646" spans="3:9" ht="12" customHeight="1" x14ac:dyDescent="0.2">
      <c r="C646" s="13"/>
      <c r="D646" s="264"/>
      <c r="E646" s="256" t="str">
        <f t="shared" si="126"/>
        <v/>
      </c>
      <c r="F646" s="256" t="str">
        <f t="shared" si="127"/>
        <v/>
      </c>
      <c r="G646" s="257"/>
      <c r="H646" s="258"/>
      <c r="I646" s="31"/>
    </row>
    <row r="647" spans="3:9" ht="12" customHeight="1" x14ac:dyDescent="0.2">
      <c r="C647" s="13"/>
      <c r="D647" s="264"/>
      <c r="E647" s="256" t="str">
        <f t="shared" si="126"/>
        <v/>
      </c>
      <c r="F647" s="256" t="str">
        <f t="shared" si="127"/>
        <v/>
      </c>
      <c r="G647" s="257"/>
      <c r="H647" s="258"/>
      <c r="I647" s="31"/>
    </row>
    <row r="648" spans="3:9" ht="12" customHeight="1" x14ac:dyDescent="0.2">
      <c r="C648" s="13"/>
      <c r="D648" s="264"/>
      <c r="E648" s="256" t="str">
        <f t="shared" si="126"/>
        <v/>
      </c>
      <c r="F648" s="256" t="str">
        <f t="shared" si="127"/>
        <v/>
      </c>
      <c r="G648" s="257"/>
      <c r="H648" s="258"/>
      <c r="I648" s="31"/>
    </row>
    <row r="649" spans="3:9" ht="12" customHeight="1" x14ac:dyDescent="0.2">
      <c r="C649" s="13"/>
      <c r="D649" s="264"/>
      <c r="E649" s="256" t="str">
        <f t="shared" si="126"/>
        <v/>
      </c>
      <c r="F649" s="256" t="str">
        <f t="shared" si="127"/>
        <v/>
      </c>
      <c r="G649" s="257"/>
      <c r="H649" s="258"/>
      <c r="I649" s="31"/>
    </row>
    <row r="650" spans="3:9" ht="12" customHeight="1" x14ac:dyDescent="0.2">
      <c r="C650" s="13"/>
      <c r="D650" s="264">
        <v>65</v>
      </c>
      <c r="E650" s="252" t="str">
        <f>IF(OR(VLOOKUP(D650,'Services - WHC'!$D$10:$F$109,2,FALSE)="",VLOOKUP(D650,'Services - WHC'!$D$10:$F$109,2,FALSE)="[Enter service]"),"",VLOOKUP(D650,'Services - WHC'!$D$10:$F$109,2,FALSE))</f>
        <v/>
      </c>
      <c r="F650" s="253" t="str">
        <f>IF(OR(VLOOKUP(D650,'Services - WHC'!$D$10:$F$109,3,FALSE)="",VLOOKUP(D650,'Services - WHC'!$D$10:$F$109,3,FALSE)="[Select]"),"",VLOOKUP(D650,'Services - WHC'!$D$10:$F$109,3,FALSE))</f>
        <v/>
      </c>
      <c r="G650" s="254"/>
      <c r="H650" s="255"/>
      <c r="I650" s="31"/>
    </row>
    <row r="651" spans="3:9" ht="12" customHeight="1" x14ac:dyDescent="0.2">
      <c r="C651" s="13"/>
      <c r="D651" s="264"/>
      <c r="E651" s="256" t="str">
        <f t="shared" ref="E651:E659" si="128">E650</f>
        <v/>
      </c>
      <c r="F651" s="256" t="str">
        <f t="shared" ref="F651:F659" si="129">F650</f>
        <v/>
      </c>
      <c r="G651" s="257"/>
      <c r="H651" s="258"/>
      <c r="I651" s="31"/>
    </row>
    <row r="652" spans="3:9" ht="12" customHeight="1" x14ac:dyDescent="0.2">
      <c r="C652" s="13"/>
      <c r="D652" s="264"/>
      <c r="E652" s="256" t="str">
        <f t="shared" si="128"/>
        <v/>
      </c>
      <c r="F652" s="256" t="str">
        <f t="shared" si="129"/>
        <v/>
      </c>
      <c r="G652" s="257"/>
      <c r="H652" s="258"/>
      <c r="I652" s="31"/>
    </row>
    <row r="653" spans="3:9" ht="12" customHeight="1" x14ac:dyDescent="0.2">
      <c r="C653" s="13"/>
      <c r="D653" s="264"/>
      <c r="E653" s="256" t="str">
        <f t="shared" si="128"/>
        <v/>
      </c>
      <c r="F653" s="256" t="str">
        <f t="shared" si="129"/>
        <v/>
      </c>
      <c r="G653" s="257"/>
      <c r="H653" s="258"/>
      <c r="I653" s="31"/>
    </row>
    <row r="654" spans="3:9" ht="12" customHeight="1" x14ac:dyDescent="0.2">
      <c r="C654" s="13"/>
      <c r="D654" s="264"/>
      <c r="E654" s="256" t="str">
        <f t="shared" si="128"/>
        <v/>
      </c>
      <c r="F654" s="256" t="str">
        <f t="shared" si="129"/>
        <v/>
      </c>
      <c r="G654" s="257"/>
      <c r="H654" s="258"/>
      <c r="I654" s="31"/>
    </row>
    <row r="655" spans="3:9" ht="12" customHeight="1" x14ac:dyDescent="0.2">
      <c r="C655" s="13"/>
      <c r="D655" s="264"/>
      <c r="E655" s="256" t="str">
        <f t="shared" si="128"/>
        <v/>
      </c>
      <c r="F655" s="256" t="str">
        <f t="shared" si="129"/>
        <v/>
      </c>
      <c r="G655" s="257"/>
      <c r="H655" s="258"/>
      <c r="I655" s="31"/>
    </row>
    <row r="656" spans="3:9" ht="12" customHeight="1" x14ac:dyDescent="0.2">
      <c r="C656" s="13"/>
      <c r="D656" s="264"/>
      <c r="E656" s="256" t="str">
        <f t="shared" si="128"/>
        <v/>
      </c>
      <c r="F656" s="256" t="str">
        <f t="shared" si="129"/>
        <v/>
      </c>
      <c r="G656" s="257"/>
      <c r="H656" s="258"/>
      <c r="I656" s="31"/>
    </row>
    <row r="657" spans="3:9" ht="12" customHeight="1" x14ac:dyDescent="0.2">
      <c r="C657" s="13"/>
      <c r="D657" s="264"/>
      <c r="E657" s="256" t="str">
        <f t="shared" si="128"/>
        <v/>
      </c>
      <c r="F657" s="256" t="str">
        <f t="shared" si="129"/>
        <v/>
      </c>
      <c r="G657" s="257"/>
      <c r="H657" s="258"/>
      <c r="I657" s="31"/>
    </row>
    <row r="658" spans="3:9" ht="12" customHeight="1" x14ac:dyDescent="0.2">
      <c r="C658" s="13"/>
      <c r="D658" s="264"/>
      <c r="E658" s="256" t="str">
        <f t="shared" si="128"/>
        <v/>
      </c>
      <c r="F658" s="256" t="str">
        <f t="shared" si="129"/>
        <v/>
      </c>
      <c r="G658" s="257"/>
      <c r="H658" s="258"/>
      <c r="I658" s="31"/>
    </row>
    <row r="659" spans="3:9" ht="12" customHeight="1" x14ac:dyDescent="0.2">
      <c r="C659" s="13"/>
      <c r="D659" s="264"/>
      <c r="E659" s="256" t="str">
        <f t="shared" si="128"/>
        <v/>
      </c>
      <c r="F659" s="256" t="str">
        <f t="shared" si="129"/>
        <v/>
      </c>
      <c r="G659" s="257"/>
      <c r="H659" s="258"/>
      <c r="I659" s="31"/>
    </row>
    <row r="660" spans="3:9" ht="12" customHeight="1" x14ac:dyDescent="0.2">
      <c r="C660" s="13"/>
      <c r="D660" s="264">
        <v>66</v>
      </c>
      <c r="E660" s="252" t="str">
        <f>IF(OR(VLOOKUP(D660,'Services - WHC'!$D$10:$F$109,2,FALSE)="",VLOOKUP(D660,'Services - WHC'!$D$10:$F$109,2,FALSE)="[Enter service]"),"",VLOOKUP(D660,'Services - WHC'!$D$10:$F$109,2,FALSE))</f>
        <v/>
      </c>
      <c r="F660" s="253" t="str">
        <f>IF(OR(VLOOKUP(D660,'Services - WHC'!$D$10:$F$109,3,FALSE)="",VLOOKUP(D660,'Services - WHC'!$D$10:$F$109,3,FALSE)="[Select]"),"",VLOOKUP(D660,'Services - WHC'!$D$10:$F$109,3,FALSE))</f>
        <v/>
      </c>
      <c r="G660" s="254"/>
      <c r="H660" s="255"/>
      <c r="I660" s="31"/>
    </row>
    <row r="661" spans="3:9" ht="12" customHeight="1" x14ac:dyDescent="0.2">
      <c r="C661" s="13"/>
      <c r="D661" s="264"/>
      <c r="E661" s="256" t="str">
        <f t="shared" ref="E661:E669" si="130">E660</f>
        <v/>
      </c>
      <c r="F661" s="256" t="str">
        <f t="shared" ref="F661:F669" si="131">F660</f>
        <v/>
      </c>
      <c r="G661" s="257"/>
      <c r="H661" s="258"/>
      <c r="I661" s="31"/>
    </row>
    <row r="662" spans="3:9" ht="12" customHeight="1" x14ac:dyDescent="0.2">
      <c r="C662" s="13"/>
      <c r="D662" s="264"/>
      <c r="E662" s="256" t="str">
        <f t="shared" si="130"/>
        <v/>
      </c>
      <c r="F662" s="256" t="str">
        <f t="shared" si="131"/>
        <v/>
      </c>
      <c r="G662" s="257"/>
      <c r="H662" s="258"/>
      <c r="I662" s="31"/>
    </row>
    <row r="663" spans="3:9" ht="12" customHeight="1" x14ac:dyDescent="0.2">
      <c r="C663" s="13"/>
      <c r="D663" s="264"/>
      <c r="E663" s="256" t="str">
        <f t="shared" si="130"/>
        <v/>
      </c>
      <c r="F663" s="256" t="str">
        <f t="shared" si="131"/>
        <v/>
      </c>
      <c r="G663" s="257"/>
      <c r="H663" s="258"/>
      <c r="I663" s="31"/>
    </row>
    <row r="664" spans="3:9" ht="12" customHeight="1" x14ac:dyDescent="0.2">
      <c r="C664" s="13"/>
      <c r="D664" s="264"/>
      <c r="E664" s="256" t="str">
        <f t="shared" si="130"/>
        <v/>
      </c>
      <c r="F664" s="256" t="str">
        <f t="shared" si="131"/>
        <v/>
      </c>
      <c r="G664" s="257"/>
      <c r="H664" s="258"/>
      <c r="I664" s="31"/>
    </row>
    <row r="665" spans="3:9" ht="12" customHeight="1" x14ac:dyDescent="0.2">
      <c r="C665" s="13"/>
      <c r="D665" s="264"/>
      <c r="E665" s="256" t="str">
        <f t="shared" si="130"/>
        <v/>
      </c>
      <c r="F665" s="256" t="str">
        <f t="shared" si="131"/>
        <v/>
      </c>
      <c r="G665" s="257"/>
      <c r="H665" s="258"/>
      <c r="I665" s="31"/>
    </row>
    <row r="666" spans="3:9" ht="12" customHeight="1" x14ac:dyDescent="0.2">
      <c r="C666" s="13"/>
      <c r="D666" s="264"/>
      <c r="E666" s="256" t="str">
        <f t="shared" si="130"/>
        <v/>
      </c>
      <c r="F666" s="256" t="str">
        <f t="shared" si="131"/>
        <v/>
      </c>
      <c r="G666" s="257"/>
      <c r="H666" s="258"/>
      <c r="I666" s="31"/>
    </row>
    <row r="667" spans="3:9" ht="12" customHeight="1" x14ac:dyDescent="0.2">
      <c r="C667" s="13"/>
      <c r="D667" s="264"/>
      <c r="E667" s="256" t="str">
        <f t="shared" si="130"/>
        <v/>
      </c>
      <c r="F667" s="256" t="str">
        <f t="shared" si="131"/>
        <v/>
      </c>
      <c r="G667" s="257"/>
      <c r="H667" s="258"/>
      <c r="I667" s="31"/>
    </row>
    <row r="668" spans="3:9" ht="12" customHeight="1" x14ac:dyDescent="0.2">
      <c r="C668" s="13"/>
      <c r="D668" s="264"/>
      <c r="E668" s="256" t="str">
        <f t="shared" si="130"/>
        <v/>
      </c>
      <c r="F668" s="256" t="str">
        <f t="shared" si="131"/>
        <v/>
      </c>
      <c r="G668" s="257"/>
      <c r="H668" s="258"/>
      <c r="I668" s="31"/>
    </row>
    <row r="669" spans="3:9" ht="12" customHeight="1" x14ac:dyDescent="0.2">
      <c r="C669" s="13"/>
      <c r="D669" s="264"/>
      <c r="E669" s="256" t="str">
        <f t="shared" si="130"/>
        <v/>
      </c>
      <c r="F669" s="256" t="str">
        <f t="shared" si="131"/>
        <v/>
      </c>
      <c r="G669" s="257"/>
      <c r="H669" s="258"/>
      <c r="I669" s="31"/>
    </row>
    <row r="670" spans="3:9" ht="12" customHeight="1" x14ac:dyDescent="0.2">
      <c r="C670" s="13"/>
      <c r="D670" s="264">
        <v>67</v>
      </c>
      <c r="E670" s="252" t="str">
        <f>IF(OR(VLOOKUP(D670,'Services - WHC'!$D$10:$F$109,2,FALSE)="",VLOOKUP(D670,'Services - WHC'!$D$10:$F$109,2,FALSE)="[Enter service]"),"",VLOOKUP(D670,'Services - WHC'!$D$10:$F$109,2,FALSE))</f>
        <v/>
      </c>
      <c r="F670" s="253" t="str">
        <f>IF(OR(VLOOKUP(D670,'Services - WHC'!$D$10:$F$109,3,FALSE)="",VLOOKUP(D670,'Services - WHC'!$D$10:$F$109,3,FALSE)="[Select]"),"",VLOOKUP(D670,'Services - WHC'!$D$10:$F$109,3,FALSE))</f>
        <v/>
      </c>
      <c r="G670" s="254"/>
      <c r="H670" s="255"/>
      <c r="I670" s="31"/>
    </row>
    <row r="671" spans="3:9" ht="12" customHeight="1" x14ac:dyDescent="0.2">
      <c r="C671" s="13"/>
      <c r="D671" s="264"/>
      <c r="E671" s="256" t="str">
        <f t="shared" ref="E671:E679" si="132">E670</f>
        <v/>
      </c>
      <c r="F671" s="256" t="str">
        <f t="shared" ref="F671:F679" si="133">F670</f>
        <v/>
      </c>
      <c r="G671" s="257"/>
      <c r="H671" s="258"/>
      <c r="I671" s="31"/>
    </row>
    <row r="672" spans="3:9" ht="12" customHeight="1" x14ac:dyDescent="0.2">
      <c r="C672" s="13"/>
      <c r="D672" s="264"/>
      <c r="E672" s="256" t="str">
        <f t="shared" si="132"/>
        <v/>
      </c>
      <c r="F672" s="256" t="str">
        <f t="shared" si="133"/>
        <v/>
      </c>
      <c r="G672" s="257"/>
      <c r="H672" s="258"/>
      <c r="I672" s="31"/>
    </row>
    <row r="673" spans="3:9" ht="12" customHeight="1" x14ac:dyDescent="0.2">
      <c r="C673" s="13"/>
      <c r="D673" s="264"/>
      <c r="E673" s="256" t="str">
        <f t="shared" si="132"/>
        <v/>
      </c>
      <c r="F673" s="256" t="str">
        <f t="shared" si="133"/>
        <v/>
      </c>
      <c r="G673" s="257"/>
      <c r="H673" s="258"/>
      <c r="I673" s="31"/>
    </row>
    <row r="674" spans="3:9" ht="12" customHeight="1" x14ac:dyDescent="0.2">
      <c r="C674" s="13"/>
      <c r="D674" s="264"/>
      <c r="E674" s="256" t="str">
        <f t="shared" si="132"/>
        <v/>
      </c>
      <c r="F674" s="256" t="str">
        <f t="shared" si="133"/>
        <v/>
      </c>
      <c r="G674" s="257"/>
      <c r="H674" s="258"/>
      <c r="I674" s="31"/>
    </row>
    <row r="675" spans="3:9" ht="12" customHeight="1" x14ac:dyDescent="0.2">
      <c r="C675" s="13"/>
      <c r="D675" s="264"/>
      <c r="E675" s="256" t="str">
        <f t="shared" si="132"/>
        <v/>
      </c>
      <c r="F675" s="256" t="str">
        <f t="shared" si="133"/>
        <v/>
      </c>
      <c r="G675" s="257"/>
      <c r="H675" s="258"/>
      <c r="I675" s="31"/>
    </row>
    <row r="676" spans="3:9" ht="12" customHeight="1" x14ac:dyDescent="0.2">
      <c r="C676" s="13"/>
      <c r="D676" s="264"/>
      <c r="E676" s="256" t="str">
        <f t="shared" si="132"/>
        <v/>
      </c>
      <c r="F676" s="256" t="str">
        <f t="shared" si="133"/>
        <v/>
      </c>
      <c r="G676" s="257"/>
      <c r="H676" s="258"/>
      <c r="I676" s="31"/>
    </row>
    <row r="677" spans="3:9" ht="12" customHeight="1" x14ac:dyDescent="0.2">
      <c r="C677" s="13"/>
      <c r="D677" s="264"/>
      <c r="E677" s="256" t="str">
        <f t="shared" si="132"/>
        <v/>
      </c>
      <c r="F677" s="256" t="str">
        <f t="shared" si="133"/>
        <v/>
      </c>
      <c r="G677" s="257"/>
      <c r="H677" s="258"/>
      <c r="I677" s="31"/>
    </row>
    <row r="678" spans="3:9" ht="12" customHeight="1" x14ac:dyDescent="0.2">
      <c r="C678" s="13"/>
      <c r="D678" s="264"/>
      <c r="E678" s="256" t="str">
        <f t="shared" si="132"/>
        <v/>
      </c>
      <c r="F678" s="256" t="str">
        <f t="shared" si="133"/>
        <v/>
      </c>
      <c r="G678" s="257"/>
      <c r="H678" s="258"/>
      <c r="I678" s="31"/>
    </row>
    <row r="679" spans="3:9" ht="12" customHeight="1" x14ac:dyDescent="0.2">
      <c r="C679" s="13"/>
      <c r="D679" s="264"/>
      <c r="E679" s="256" t="str">
        <f t="shared" si="132"/>
        <v/>
      </c>
      <c r="F679" s="256" t="str">
        <f t="shared" si="133"/>
        <v/>
      </c>
      <c r="G679" s="257"/>
      <c r="H679" s="258"/>
      <c r="I679" s="31"/>
    </row>
    <row r="680" spans="3:9" ht="12" customHeight="1" x14ac:dyDescent="0.2">
      <c r="C680" s="13"/>
      <c r="D680" s="264">
        <v>68</v>
      </c>
      <c r="E680" s="252" t="str">
        <f>IF(OR(VLOOKUP(D680,'Services - WHC'!$D$10:$F$109,2,FALSE)="",VLOOKUP(D680,'Services - WHC'!$D$10:$F$109,2,FALSE)="[Enter service]"),"",VLOOKUP(D680,'Services - WHC'!$D$10:$F$109,2,FALSE))</f>
        <v/>
      </c>
      <c r="F680" s="253" t="str">
        <f>IF(OR(VLOOKUP(D680,'Services - WHC'!$D$10:$F$109,3,FALSE)="",VLOOKUP(D680,'Services - WHC'!$D$10:$F$109,3,FALSE)="[Select]"),"",VLOOKUP(D680,'Services - WHC'!$D$10:$F$109,3,FALSE))</f>
        <v/>
      </c>
      <c r="G680" s="254"/>
      <c r="H680" s="255"/>
      <c r="I680" s="31"/>
    </row>
    <row r="681" spans="3:9" ht="12" customHeight="1" x14ac:dyDescent="0.2">
      <c r="C681" s="13"/>
      <c r="D681" s="264"/>
      <c r="E681" s="256" t="str">
        <f t="shared" ref="E681:E689" si="134">E680</f>
        <v/>
      </c>
      <c r="F681" s="256" t="str">
        <f t="shared" ref="F681:F689" si="135">F680</f>
        <v/>
      </c>
      <c r="G681" s="257"/>
      <c r="H681" s="258"/>
      <c r="I681" s="31"/>
    </row>
    <row r="682" spans="3:9" ht="12" customHeight="1" x14ac:dyDescent="0.2">
      <c r="C682" s="13"/>
      <c r="D682" s="264"/>
      <c r="E682" s="256" t="str">
        <f t="shared" si="134"/>
        <v/>
      </c>
      <c r="F682" s="256" t="str">
        <f t="shared" si="135"/>
        <v/>
      </c>
      <c r="G682" s="257"/>
      <c r="H682" s="258"/>
      <c r="I682" s="31"/>
    </row>
    <row r="683" spans="3:9" ht="12" customHeight="1" x14ac:dyDescent="0.2">
      <c r="C683" s="13"/>
      <c r="D683" s="264"/>
      <c r="E683" s="256" t="str">
        <f t="shared" si="134"/>
        <v/>
      </c>
      <c r="F683" s="256" t="str">
        <f t="shared" si="135"/>
        <v/>
      </c>
      <c r="G683" s="257"/>
      <c r="H683" s="258"/>
      <c r="I683" s="31"/>
    </row>
    <row r="684" spans="3:9" ht="12" customHeight="1" x14ac:dyDescent="0.2">
      <c r="C684" s="13"/>
      <c r="D684" s="264"/>
      <c r="E684" s="256" t="str">
        <f t="shared" si="134"/>
        <v/>
      </c>
      <c r="F684" s="256" t="str">
        <f t="shared" si="135"/>
        <v/>
      </c>
      <c r="G684" s="257"/>
      <c r="H684" s="258"/>
      <c r="I684" s="31"/>
    </row>
    <row r="685" spans="3:9" ht="12" customHeight="1" x14ac:dyDescent="0.2">
      <c r="C685" s="13"/>
      <c r="D685" s="264"/>
      <c r="E685" s="256" t="str">
        <f t="shared" si="134"/>
        <v/>
      </c>
      <c r="F685" s="256" t="str">
        <f t="shared" si="135"/>
        <v/>
      </c>
      <c r="G685" s="257"/>
      <c r="H685" s="258"/>
      <c r="I685" s="31"/>
    </row>
    <row r="686" spans="3:9" ht="12" customHeight="1" x14ac:dyDescent="0.2">
      <c r="C686" s="13"/>
      <c r="D686" s="264"/>
      <c r="E686" s="256" t="str">
        <f t="shared" si="134"/>
        <v/>
      </c>
      <c r="F686" s="256" t="str">
        <f t="shared" si="135"/>
        <v/>
      </c>
      <c r="G686" s="257"/>
      <c r="H686" s="258"/>
      <c r="I686" s="31"/>
    </row>
    <row r="687" spans="3:9" ht="12" customHeight="1" x14ac:dyDescent="0.2">
      <c r="C687" s="13"/>
      <c r="D687" s="264"/>
      <c r="E687" s="256" t="str">
        <f t="shared" si="134"/>
        <v/>
      </c>
      <c r="F687" s="256" t="str">
        <f t="shared" si="135"/>
        <v/>
      </c>
      <c r="G687" s="257"/>
      <c r="H687" s="258"/>
      <c r="I687" s="31"/>
    </row>
    <row r="688" spans="3:9" ht="12" customHeight="1" x14ac:dyDescent="0.2">
      <c r="C688" s="13"/>
      <c r="D688" s="264"/>
      <c r="E688" s="256" t="str">
        <f t="shared" si="134"/>
        <v/>
      </c>
      <c r="F688" s="256" t="str">
        <f t="shared" si="135"/>
        <v/>
      </c>
      <c r="G688" s="257"/>
      <c r="H688" s="258"/>
      <c r="I688" s="31"/>
    </row>
    <row r="689" spans="3:9" ht="12" customHeight="1" x14ac:dyDescent="0.2">
      <c r="C689" s="13"/>
      <c r="D689" s="264"/>
      <c r="E689" s="256" t="str">
        <f t="shared" si="134"/>
        <v/>
      </c>
      <c r="F689" s="256" t="str">
        <f t="shared" si="135"/>
        <v/>
      </c>
      <c r="G689" s="257"/>
      <c r="H689" s="258"/>
      <c r="I689" s="31"/>
    </row>
    <row r="690" spans="3:9" ht="12" customHeight="1" x14ac:dyDescent="0.2">
      <c r="C690" s="13"/>
      <c r="D690" s="264">
        <v>69</v>
      </c>
      <c r="E690" s="252" t="str">
        <f>IF(OR(VLOOKUP(D690,'Services - WHC'!$D$10:$F$109,2,FALSE)="",VLOOKUP(D690,'Services - WHC'!$D$10:$F$109,2,FALSE)="[Enter service]"),"",VLOOKUP(D690,'Services - WHC'!$D$10:$F$109,2,FALSE))</f>
        <v/>
      </c>
      <c r="F690" s="253" t="str">
        <f>IF(OR(VLOOKUP(D690,'Services - WHC'!$D$10:$F$109,3,FALSE)="",VLOOKUP(D690,'Services - WHC'!$D$10:$F$109,3,FALSE)="[Select]"),"",VLOOKUP(D690,'Services - WHC'!$D$10:$F$109,3,FALSE))</f>
        <v/>
      </c>
      <c r="G690" s="254"/>
      <c r="H690" s="255"/>
      <c r="I690" s="31"/>
    </row>
    <row r="691" spans="3:9" ht="12" customHeight="1" x14ac:dyDescent="0.2">
      <c r="C691" s="13"/>
      <c r="D691" s="264"/>
      <c r="E691" s="256" t="str">
        <f t="shared" ref="E691:E699" si="136">E690</f>
        <v/>
      </c>
      <c r="F691" s="256" t="str">
        <f t="shared" ref="F691:F699" si="137">F690</f>
        <v/>
      </c>
      <c r="G691" s="257"/>
      <c r="H691" s="258"/>
      <c r="I691" s="31"/>
    </row>
    <row r="692" spans="3:9" ht="12" customHeight="1" x14ac:dyDescent="0.2">
      <c r="C692" s="13"/>
      <c r="D692" s="264"/>
      <c r="E692" s="256" t="str">
        <f t="shared" si="136"/>
        <v/>
      </c>
      <c r="F692" s="256" t="str">
        <f t="shared" si="137"/>
        <v/>
      </c>
      <c r="G692" s="257"/>
      <c r="H692" s="258"/>
      <c r="I692" s="31"/>
    </row>
    <row r="693" spans="3:9" ht="12" customHeight="1" x14ac:dyDescent="0.2">
      <c r="C693" s="13"/>
      <c r="D693" s="264"/>
      <c r="E693" s="256" t="str">
        <f t="shared" si="136"/>
        <v/>
      </c>
      <c r="F693" s="256" t="str">
        <f t="shared" si="137"/>
        <v/>
      </c>
      <c r="G693" s="257"/>
      <c r="H693" s="258"/>
      <c r="I693" s="31"/>
    </row>
    <row r="694" spans="3:9" ht="12" customHeight="1" x14ac:dyDescent="0.2">
      <c r="C694" s="13"/>
      <c r="D694" s="264"/>
      <c r="E694" s="256" t="str">
        <f t="shared" si="136"/>
        <v/>
      </c>
      <c r="F694" s="256" t="str">
        <f t="shared" si="137"/>
        <v/>
      </c>
      <c r="G694" s="257"/>
      <c r="H694" s="258"/>
      <c r="I694" s="31"/>
    </row>
    <row r="695" spans="3:9" ht="12" customHeight="1" x14ac:dyDescent="0.2">
      <c r="C695" s="13"/>
      <c r="D695" s="264"/>
      <c r="E695" s="256" t="str">
        <f t="shared" si="136"/>
        <v/>
      </c>
      <c r="F695" s="256" t="str">
        <f t="shared" si="137"/>
        <v/>
      </c>
      <c r="G695" s="257"/>
      <c r="H695" s="258"/>
      <c r="I695" s="31"/>
    </row>
    <row r="696" spans="3:9" ht="12" customHeight="1" x14ac:dyDescent="0.2">
      <c r="C696" s="13"/>
      <c r="D696" s="264"/>
      <c r="E696" s="256" t="str">
        <f t="shared" si="136"/>
        <v/>
      </c>
      <c r="F696" s="256" t="str">
        <f t="shared" si="137"/>
        <v/>
      </c>
      <c r="G696" s="257"/>
      <c r="H696" s="258"/>
      <c r="I696" s="31"/>
    </row>
    <row r="697" spans="3:9" ht="12" customHeight="1" x14ac:dyDescent="0.2">
      <c r="C697" s="13"/>
      <c r="D697" s="264"/>
      <c r="E697" s="256" t="str">
        <f t="shared" si="136"/>
        <v/>
      </c>
      <c r="F697" s="256" t="str">
        <f t="shared" si="137"/>
        <v/>
      </c>
      <c r="G697" s="257"/>
      <c r="H697" s="258"/>
      <c r="I697" s="31"/>
    </row>
    <row r="698" spans="3:9" ht="12" customHeight="1" x14ac:dyDescent="0.2">
      <c r="C698" s="13"/>
      <c r="D698" s="264"/>
      <c r="E698" s="256" t="str">
        <f t="shared" si="136"/>
        <v/>
      </c>
      <c r="F698" s="256" t="str">
        <f t="shared" si="137"/>
        <v/>
      </c>
      <c r="G698" s="257"/>
      <c r="H698" s="258"/>
      <c r="I698" s="31"/>
    </row>
    <row r="699" spans="3:9" ht="12" customHeight="1" x14ac:dyDescent="0.2">
      <c r="C699" s="13"/>
      <c r="D699" s="264"/>
      <c r="E699" s="256" t="str">
        <f t="shared" si="136"/>
        <v/>
      </c>
      <c r="F699" s="256" t="str">
        <f t="shared" si="137"/>
        <v/>
      </c>
      <c r="G699" s="257"/>
      <c r="H699" s="258"/>
      <c r="I699" s="31"/>
    </row>
    <row r="700" spans="3:9" ht="12" customHeight="1" x14ac:dyDescent="0.2">
      <c r="C700" s="13"/>
      <c r="D700" s="264">
        <v>70</v>
      </c>
      <c r="E700" s="252" t="str">
        <f>IF(OR(VLOOKUP(D700,'Services - WHC'!$D$10:$F$109,2,FALSE)="",VLOOKUP(D700,'Services - WHC'!$D$10:$F$109,2,FALSE)="[Enter service]"),"",VLOOKUP(D700,'Services - WHC'!$D$10:$F$109,2,FALSE))</f>
        <v/>
      </c>
      <c r="F700" s="253" t="str">
        <f>IF(OR(VLOOKUP(D700,'Services - WHC'!$D$10:$F$109,3,FALSE)="",VLOOKUP(D700,'Services - WHC'!$D$10:$F$109,3,FALSE)="[Select]"),"",VLOOKUP(D700,'Services - WHC'!$D$10:$F$109,3,FALSE))</f>
        <v/>
      </c>
      <c r="G700" s="254"/>
      <c r="H700" s="255"/>
      <c r="I700" s="31"/>
    </row>
    <row r="701" spans="3:9" ht="12" customHeight="1" x14ac:dyDescent="0.2">
      <c r="C701" s="13"/>
      <c r="D701" s="264"/>
      <c r="E701" s="256" t="str">
        <f t="shared" ref="E701:E709" si="138">E700</f>
        <v/>
      </c>
      <c r="F701" s="256" t="str">
        <f t="shared" ref="F701:F709" si="139">F700</f>
        <v/>
      </c>
      <c r="G701" s="257"/>
      <c r="H701" s="258"/>
      <c r="I701" s="31"/>
    </row>
    <row r="702" spans="3:9" ht="12" customHeight="1" x14ac:dyDescent="0.2">
      <c r="C702" s="13"/>
      <c r="D702" s="264"/>
      <c r="E702" s="256" t="str">
        <f t="shared" si="138"/>
        <v/>
      </c>
      <c r="F702" s="256" t="str">
        <f t="shared" si="139"/>
        <v/>
      </c>
      <c r="G702" s="257"/>
      <c r="H702" s="258"/>
      <c r="I702" s="31"/>
    </row>
    <row r="703" spans="3:9" ht="12" customHeight="1" x14ac:dyDescent="0.2">
      <c r="C703" s="13"/>
      <c r="D703" s="264"/>
      <c r="E703" s="256" t="str">
        <f t="shared" si="138"/>
        <v/>
      </c>
      <c r="F703" s="256" t="str">
        <f t="shared" si="139"/>
        <v/>
      </c>
      <c r="G703" s="257"/>
      <c r="H703" s="258"/>
      <c r="I703" s="31"/>
    </row>
    <row r="704" spans="3:9" ht="12" customHeight="1" x14ac:dyDescent="0.2">
      <c r="C704" s="13"/>
      <c r="D704" s="264"/>
      <c r="E704" s="256" t="str">
        <f t="shared" si="138"/>
        <v/>
      </c>
      <c r="F704" s="256" t="str">
        <f t="shared" si="139"/>
        <v/>
      </c>
      <c r="G704" s="257"/>
      <c r="H704" s="258"/>
      <c r="I704" s="31"/>
    </row>
    <row r="705" spans="3:9" ht="12" customHeight="1" x14ac:dyDescent="0.2">
      <c r="C705" s="13"/>
      <c r="D705" s="264"/>
      <c r="E705" s="256" t="str">
        <f t="shared" si="138"/>
        <v/>
      </c>
      <c r="F705" s="256" t="str">
        <f t="shared" si="139"/>
        <v/>
      </c>
      <c r="G705" s="257"/>
      <c r="H705" s="258"/>
      <c r="I705" s="31"/>
    </row>
    <row r="706" spans="3:9" ht="12" customHeight="1" x14ac:dyDescent="0.2">
      <c r="C706" s="13"/>
      <c r="D706" s="264"/>
      <c r="E706" s="256" t="str">
        <f t="shared" si="138"/>
        <v/>
      </c>
      <c r="F706" s="256" t="str">
        <f t="shared" si="139"/>
        <v/>
      </c>
      <c r="G706" s="257"/>
      <c r="H706" s="258"/>
      <c r="I706" s="31"/>
    </row>
    <row r="707" spans="3:9" ht="12" customHeight="1" x14ac:dyDescent="0.2">
      <c r="C707" s="13"/>
      <c r="D707" s="264"/>
      <c r="E707" s="256" t="str">
        <f t="shared" si="138"/>
        <v/>
      </c>
      <c r="F707" s="256" t="str">
        <f t="shared" si="139"/>
        <v/>
      </c>
      <c r="G707" s="257"/>
      <c r="H707" s="258"/>
      <c r="I707" s="31"/>
    </row>
    <row r="708" spans="3:9" ht="12" customHeight="1" x14ac:dyDescent="0.2">
      <c r="C708" s="13"/>
      <c r="D708" s="264"/>
      <c r="E708" s="256" t="str">
        <f t="shared" si="138"/>
        <v/>
      </c>
      <c r="F708" s="256" t="str">
        <f t="shared" si="139"/>
        <v/>
      </c>
      <c r="G708" s="257"/>
      <c r="H708" s="258"/>
      <c r="I708" s="31"/>
    </row>
    <row r="709" spans="3:9" ht="12" customHeight="1" x14ac:dyDescent="0.2">
      <c r="C709" s="13"/>
      <c r="D709" s="264"/>
      <c r="E709" s="256" t="str">
        <f t="shared" si="138"/>
        <v/>
      </c>
      <c r="F709" s="256" t="str">
        <f t="shared" si="139"/>
        <v/>
      </c>
      <c r="G709" s="257"/>
      <c r="H709" s="258"/>
      <c r="I709" s="31"/>
    </row>
    <row r="710" spans="3:9" ht="12" customHeight="1" x14ac:dyDescent="0.2">
      <c r="C710" s="13"/>
      <c r="D710" s="264">
        <v>71</v>
      </c>
      <c r="E710" s="252" t="str">
        <f>IF(OR(VLOOKUP(D710,'Services - WHC'!$D$10:$F$109,2,FALSE)="",VLOOKUP(D710,'Services - WHC'!$D$10:$F$109,2,FALSE)="[Enter service]"),"",VLOOKUP(D710,'Services - WHC'!$D$10:$F$109,2,FALSE))</f>
        <v/>
      </c>
      <c r="F710" s="253" t="str">
        <f>IF(OR(VLOOKUP(D710,'Services - WHC'!$D$10:$F$109,3,FALSE)="",VLOOKUP(D710,'Services - WHC'!$D$10:$F$109,3,FALSE)="[Select]"),"",VLOOKUP(D710,'Services - WHC'!$D$10:$F$109,3,FALSE))</f>
        <v/>
      </c>
      <c r="G710" s="254"/>
      <c r="H710" s="255"/>
      <c r="I710" s="31"/>
    </row>
    <row r="711" spans="3:9" ht="12" customHeight="1" x14ac:dyDescent="0.2">
      <c r="C711" s="13"/>
      <c r="D711" s="264"/>
      <c r="E711" s="256" t="str">
        <f t="shared" ref="E711:E719" si="140">E710</f>
        <v/>
      </c>
      <c r="F711" s="256" t="str">
        <f t="shared" ref="F711:F719" si="141">F710</f>
        <v/>
      </c>
      <c r="G711" s="257"/>
      <c r="H711" s="258"/>
      <c r="I711" s="31"/>
    </row>
    <row r="712" spans="3:9" ht="12" customHeight="1" x14ac:dyDescent="0.2">
      <c r="C712" s="13"/>
      <c r="D712" s="264"/>
      <c r="E712" s="256" t="str">
        <f t="shared" si="140"/>
        <v/>
      </c>
      <c r="F712" s="256" t="str">
        <f t="shared" si="141"/>
        <v/>
      </c>
      <c r="G712" s="257"/>
      <c r="H712" s="258"/>
      <c r="I712" s="31"/>
    </row>
    <row r="713" spans="3:9" ht="12" customHeight="1" x14ac:dyDescent="0.2">
      <c r="C713" s="13"/>
      <c r="D713" s="264"/>
      <c r="E713" s="256" t="str">
        <f t="shared" si="140"/>
        <v/>
      </c>
      <c r="F713" s="256" t="str">
        <f t="shared" si="141"/>
        <v/>
      </c>
      <c r="G713" s="257"/>
      <c r="H713" s="258"/>
      <c r="I713" s="31"/>
    </row>
    <row r="714" spans="3:9" ht="12" customHeight="1" x14ac:dyDescent="0.2">
      <c r="C714" s="13"/>
      <c r="D714" s="264"/>
      <c r="E714" s="256" t="str">
        <f t="shared" si="140"/>
        <v/>
      </c>
      <c r="F714" s="256" t="str">
        <f t="shared" si="141"/>
        <v/>
      </c>
      <c r="G714" s="257"/>
      <c r="H714" s="258"/>
      <c r="I714" s="31"/>
    </row>
    <row r="715" spans="3:9" ht="12" customHeight="1" x14ac:dyDescent="0.2">
      <c r="C715" s="13"/>
      <c r="D715" s="264"/>
      <c r="E715" s="256" t="str">
        <f t="shared" si="140"/>
        <v/>
      </c>
      <c r="F715" s="256" t="str">
        <f t="shared" si="141"/>
        <v/>
      </c>
      <c r="G715" s="257"/>
      <c r="H715" s="258"/>
      <c r="I715" s="31"/>
    </row>
    <row r="716" spans="3:9" ht="12" customHeight="1" x14ac:dyDescent="0.2">
      <c r="C716" s="13"/>
      <c r="D716" s="264"/>
      <c r="E716" s="256" t="str">
        <f t="shared" si="140"/>
        <v/>
      </c>
      <c r="F716" s="256" t="str">
        <f t="shared" si="141"/>
        <v/>
      </c>
      <c r="G716" s="257"/>
      <c r="H716" s="258"/>
      <c r="I716" s="31"/>
    </row>
    <row r="717" spans="3:9" ht="12" customHeight="1" x14ac:dyDescent="0.2">
      <c r="C717" s="13"/>
      <c r="D717" s="264"/>
      <c r="E717" s="256" t="str">
        <f t="shared" si="140"/>
        <v/>
      </c>
      <c r="F717" s="256" t="str">
        <f t="shared" si="141"/>
        <v/>
      </c>
      <c r="G717" s="257"/>
      <c r="H717" s="258"/>
      <c r="I717" s="31"/>
    </row>
    <row r="718" spans="3:9" ht="12" customHeight="1" x14ac:dyDescent="0.2">
      <c r="C718" s="13"/>
      <c r="D718" s="264"/>
      <c r="E718" s="256" t="str">
        <f t="shared" si="140"/>
        <v/>
      </c>
      <c r="F718" s="256" t="str">
        <f t="shared" si="141"/>
        <v/>
      </c>
      <c r="G718" s="257"/>
      <c r="H718" s="258"/>
      <c r="I718" s="31"/>
    </row>
    <row r="719" spans="3:9" ht="12" customHeight="1" x14ac:dyDescent="0.2">
      <c r="C719" s="13"/>
      <c r="D719" s="264"/>
      <c r="E719" s="256" t="str">
        <f t="shared" si="140"/>
        <v/>
      </c>
      <c r="F719" s="256" t="str">
        <f t="shared" si="141"/>
        <v/>
      </c>
      <c r="G719" s="257"/>
      <c r="H719" s="258"/>
      <c r="I719" s="31"/>
    </row>
    <row r="720" spans="3:9" ht="12" customHeight="1" x14ac:dyDescent="0.2">
      <c r="C720" s="13"/>
      <c r="D720" s="264">
        <v>72</v>
      </c>
      <c r="E720" s="252" t="str">
        <f>IF(OR(VLOOKUP(D720,'Services - WHC'!$D$10:$F$109,2,FALSE)="",VLOOKUP(D720,'Services - WHC'!$D$10:$F$109,2,FALSE)="[Enter service]"),"",VLOOKUP(D720,'Services - WHC'!$D$10:$F$109,2,FALSE))</f>
        <v/>
      </c>
      <c r="F720" s="253" t="str">
        <f>IF(OR(VLOOKUP(D720,'Services - WHC'!$D$10:$F$109,3,FALSE)="",VLOOKUP(D720,'Services - WHC'!$D$10:$F$109,3,FALSE)="[Select]"),"",VLOOKUP(D720,'Services - WHC'!$D$10:$F$109,3,FALSE))</f>
        <v/>
      </c>
      <c r="G720" s="254"/>
      <c r="H720" s="255"/>
      <c r="I720" s="31"/>
    </row>
    <row r="721" spans="3:9" ht="12" customHeight="1" x14ac:dyDescent="0.2">
      <c r="C721" s="13"/>
      <c r="D721" s="264"/>
      <c r="E721" s="256" t="str">
        <f t="shared" ref="E721:E729" si="142">E720</f>
        <v/>
      </c>
      <c r="F721" s="256" t="str">
        <f t="shared" ref="F721:F729" si="143">F720</f>
        <v/>
      </c>
      <c r="G721" s="257"/>
      <c r="H721" s="258"/>
      <c r="I721" s="31"/>
    </row>
    <row r="722" spans="3:9" ht="12" customHeight="1" x14ac:dyDescent="0.2">
      <c r="C722" s="13"/>
      <c r="D722" s="264"/>
      <c r="E722" s="256" t="str">
        <f t="shared" si="142"/>
        <v/>
      </c>
      <c r="F722" s="256" t="str">
        <f t="shared" si="143"/>
        <v/>
      </c>
      <c r="G722" s="257"/>
      <c r="H722" s="258"/>
      <c r="I722" s="31"/>
    </row>
    <row r="723" spans="3:9" ht="12" customHeight="1" x14ac:dyDescent="0.2">
      <c r="C723" s="13"/>
      <c r="D723" s="264"/>
      <c r="E723" s="256" t="str">
        <f t="shared" si="142"/>
        <v/>
      </c>
      <c r="F723" s="256" t="str">
        <f t="shared" si="143"/>
        <v/>
      </c>
      <c r="G723" s="257"/>
      <c r="H723" s="258"/>
      <c r="I723" s="31"/>
    </row>
    <row r="724" spans="3:9" ht="12" customHeight="1" x14ac:dyDescent="0.2">
      <c r="C724" s="13"/>
      <c r="D724" s="264"/>
      <c r="E724" s="256" t="str">
        <f t="shared" si="142"/>
        <v/>
      </c>
      <c r="F724" s="256" t="str">
        <f t="shared" si="143"/>
        <v/>
      </c>
      <c r="G724" s="257"/>
      <c r="H724" s="258"/>
      <c r="I724" s="31"/>
    </row>
    <row r="725" spans="3:9" ht="12" customHeight="1" x14ac:dyDescent="0.2">
      <c r="C725" s="13"/>
      <c r="D725" s="264"/>
      <c r="E725" s="256" t="str">
        <f t="shared" si="142"/>
        <v/>
      </c>
      <c r="F725" s="256" t="str">
        <f t="shared" si="143"/>
        <v/>
      </c>
      <c r="G725" s="257"/>
      <c r="H725" s="258"/>
      <c r="I725" s="31"/>
    </row>
    <row r="726" spans="3:9" ht="12" customHeight="1" x14ac:dyDescent="0.2">
      <c r="C726" s="13"/>
      <c r="D726" s="264"/>
      <c r="E726" s="256" t="str">
        <f t="shared" si="142"/>
        <v/>
      </c>
      <c r="F726" s="256" t="str">
        <f t="shared" si="143"/>
        <v/>
      </c>
      <c r="G726" s="257"/>
      <c r="H726" s="258"/>
      <c r="I726" s="31"/>
    </row>
    <row r="727" spans="3:9" ht="12" customHeight="1" x14ac:dyDescent="0.2">
      <c r="C727" s="13"/>
      <c r="D727" s="264"/>
      <c r="E727" s="256" t="str">
        <f t="shared" si="142"/>
        <v/>
      </c>
      <c r="F727" s="256" t="str">
        <f t="shared" si="143"/>
        <v/>
      </c>
      <c r="G727" s="257"/>
      <c r="H727" s="258"/>
      <c r="I727" s="31"/>
    </row>
    <row r="728" spans="3:9" ht="12" customHeight="1" x14ac:dyDescent="0.2">
      <c r="C728" s="13"/>
      <c r="D728" s="264"/>
      <c r="E728" s="256" t="str">
        <f t="shared" si="142"/>
        <v/>
      </c>
      <c r="F728" s="256" t="str">
        <f t="shared" si="143"/>
        <v/>
      </c>
      <c r="G728" s="257"/>
      <c r="H728" s="258"/>
      <c r="I728" s="31"/>
    </row>
    <row r="729" spans="3:9" ht="12" customHeight="1" x14ac:dyDescent="0.2">
      <c r="C729" s="13"/>
      <c r="D729" s="264"/>
      <c r="E729" s="256" t="str">
        <f t="shared" si="142"/>
        <v/>
      </c>
      <c r="F729" s="256" t="str">
        <f t="shared" si="143"/>
        <v/>
      </c>
      <c r="G729" s="257"/>
      <c r="H729" s="258"/>
      <c r="I729" s="31"/>
    </row>
    <row r="730" spans="3:9" ht="12" customHeight="1" x14ac:dyDescent="0.2">
      <c r="C730" s="13"/>
      <c r="D730" s="264">
        <v>73</v>
      </c>
      <c r="E730" s="252" t="str">
        <f>IF(OR(VLOOKUP(D730,'Services - WHC'!$D$10:$F$109,2,FALSE)="",VLOOKUP(D730,'Services - WHC'!$D$10:$F$109,2,FALSE)="[Enter service]"),"",VLOOKUP(D730,'Services - WHC'!$D$10:$F$109,2,FALSE))</f>
        <v/>
      </c>
      <c r="F730" s="253" t="str">
        <f>IF(OR(VLOOKUP(D730,'Services - WHC'!$D$10:$F$109,3,FALSE)="",VLOOKUP(D730,'Services - WHC'!$D$10:$F$109,3,FALSE)="[Select]"),"",VLOOKUP(D730,'Services - WHC'!$D$10:$F$109,3,FALSE))</f>
        <v/>
      </c>
      <c r="G730" s="254"/>
      <c r="H730" s="255"/>
      <c r="I730" s="31"/>
    </row>
    <row r="731" spans="3:9" ht="12" customHeight="1" x14ac:dyDescent="0.2">
      <c r="C731" s="13"/>
      <c r="D731" s="264"/>
      <c r="E731" s="256" t="str">
        <f t="shared" ref="E731:E739" si="144">E730</f>
        <v/>
      </c>
      <c r="F731" s="256" t="str">
        <f t="shared" ref="F731:F739" si="145">F730</f>
        <v/>
      </c>
      <c r="G731" s="257"/>
      <c r="H731" s="258"/>
      <c r="I731" s="31"/>
    </row>
    <row r="732" spans="3:9" ht="12" customHeight="1" x14ac:dyDescent="0.2">
      <c r="C732" s="13"/>
      <c r="D732" s="264"/>
      <c r="E732" s="256" t="str">
        <f t="shared" si="144"/>
        <v/>
      </c>
      <c r="F732" s="256" t="str">
        <f t="shared" si="145"/>
        <v/>
      </c>
      <c r="G732" s="257"/>
      <c r="H732" s="258"/>
      <c r="I732" s="31"/>
    </row>
    <row r="733" spans="3:9" ht="12" customHeight="1" x14ac:dyDescent="0.2">
      <c r="C733" s="13"/>
      <c r="D733" s="264"/>
      <c r="E733" s="256" t="str">
        <f t="shared" si="144"/>
        <v/>
      </c>
      <c r="F733" s="256" t="str">
        <f t="shared" si="145"/>
        <v/>
      </c>
      <c r="G733" s="257"/>
      <c r="H733" s="258"/>
      <c r="I733" s="31"/>
    </row>
    <row r="734" spans="3:9" ht="12" customHeight="1" x14ac:dyDescent="0.2">
      <c r="C734" s="13"/>
      <c r="D734" s="264"/>
      <c r="E734" s="256" t="str">
        <f t="shared" si="144"/>
        <v/>
      </c>
      <c r="F734" s="256" t="str">
        <f t="shared" si="145"/>
        <v/>
      </c>
      <c r="G734" s="257"/>
      <c r="H734" s="258"/>
      <c r="I734" s="31"/>
    </row>
    <row r="735" spans="3:9" ht="12" customHeight="1" x14ac:dyDescent="0.2">
      <c r="C735" s="13"/>
      <c r="D735" s="264"/>
      <c r="E735" s="256" t="str">
        <f t="shared" si="144"/>
        <v/>
      </c>
      <c r="F735" s="256" t="str">
        <f t="shared" si="145"/>
        <v/>
      </c>
      <c r="G735" s="257"/>
      <c r="H735" s="258"/>
      <c r="I735" s="31"/>
    </row>
    <row r="736" spans="3:9" ht="12" customHeight="1" x14ac:dyDescent="0.2">
      <c r="C736" s="13"/>
      <c r="D736" s="264"/>
      <c r="E736" s="256" t="str">
        <f t="shared" si="144"/>
        <v/>
      </c>
      <c r="F736" s="256" t="str">
        <f t="shared" si="145"/>
        <v/>
      </c>
      <c r="G736" s="257"/>
      <c r="H736" s="258"/>
      <c r="I736" s="31"/>
    </row>
    <row r="737" spans="3:9" ht="12" customHeight="1" x14ac:dyDescent="0.2">
      <c r="C737" s="13"/>
      <c r="D737" s="264"/>
      <c r="E737" s="256" t="str">
        <f t="shared" si="144"/>
        <v/>
      </c>
      <c r="F737" s="256" t="str">
        <f t="shared" si="145"/>
        <v/>
      </c>
      <c r="G737" s="257"/>
      <c r="H737" s="258"/>
      <c r="I737" s="31"/>
    </row>
    <row r="738" spans="3:9" ht="12" customHeight="1" x14ac:dyDescent="0.2">
      <c r="C738" s="13"/>
      <c r="D738" s="264"/>
      <c r="E738" s="256" t="str">
        <f t="shared" si="144"/>
        <v/>
      </c>
      <c r="F738" s="256" t="str">
        <f t="shared" si="145"/>
        <v/>
      </c>
      <c r="G738" s="257"/>
      <c r="H738" s="258"/>
      <c r="I738" s="31"/>
    </row>
    <row r="739" spans="3:9" ht="12" customHeight="1" x14ac:dyDescent="0.2">
      <c r="C739" s="13"/>
      <c r="D739" s="264"/>
      <c r="E739" s="256" t="str">
        <f t="shared" si="144"/>
        <v/>
      </c>
      <c r="F739" s="256" t="str">
        <f t="shared" si="145"/>
        <v/>
      </c>
      <c r="G739" s="257"/>
      <c r="H739" s="258"/>
      <c r="I739" s="31"/>
    </row>
    <row r="740" spans="3:9" ht="12" customHeight="1" x14ac:dyDescent="0.2">
      <c r="C740" s="13"/>
      <c r="D740" s="264">
        <v>74</v>
      </c>
      <c r="E740" s="252" t="str">
        <f>IF(OR(VLOOKUP(D740,'Services - WHC'!$D$10:$F$109,2,FALSE)="",VLOOKUP(D740,'Services - WHC'!$D$10:$F$109,2,FALSE)="[Enter service]"),"",VLOOKUP(D740,'Services - WHC'!$D$10:$F$109,2,FALSE))</f>
        <v/>
      </c>
      <c r="F740" s="253" t="str">
        <f>IF(OR(VLOOKUP(D740,'Services - WHC'!$D$10:$F$109,3,FALSE)="",VLOOKUP(D740,'Services - WHC'!$D$10:$F$109,3,FALSE)="[Select]"),"",VLOOKUP(D740,'Services - WHC'!$D$10:$F$109,3,FALSE))</f>
        <v/>
      </c>
      <c r="G740" s="254"/>
      <c r="H740" s="255"/>
      <c r="I740" s="31"/>
    </row>
    <row r="741" spans="3:9" ht="12" customHeight="1" x14ac:dyDescent="0.2">
      <c r="C741" s="13"/>
      <c r="D741" s="264"/>
      <c r="E741" s="256" t="str">
        <f t="shared" ref="E741:E749" si="146">E740</f>
        <v/>
      </c>
      <c r="F741" s="256" t="str">
        <f t="shared" ref="F741:F749" si="147">F740</f>
        <v/>
      </c>
      <c r="G741" s="257"/>
      <c r="H741" s="258"/>
      <c r="I741" s="31"/>
    </row>
    <row r="742" spans="3:9" ht="12" customHeight="1" x14ac:dyDescent="0.2">
      <c r="C742" s="13"/>
      <c r="D742" s="264"/>
      <c r="E742" s="256" t="str">
        <f t="shared" si="146"/>
        <v/>
      </c>
      <c r="F742" s="256" t="str">
        <f t="shared" si="147"/>
        <v/>
      </c>
      <c r="G742" s="257"/>
      <c r="H742" s="258"/>
      <c r="I742" s="31"/>
    </row>
    <row r="743" spans="3:9" ht="12" customHeight="1" x14ac:dyDescent="0.2">
      <c r="C743" s="13"/>
      <c r="D743" s="264"/>
      <c r="E743" s="256" t="str">
        <f t="shared" si="146"/>
        <v/>
      </c>
      <c r="F743" s="256" t="str">
        <f t="shared" si="147"/>
        <v/>
      </c>
      <c r="G743" s="257"/>
      <c r="H743" s="258"/>
      <c r="I743" s="31"/>
    </row>
    <row r="744" spans="3:9" ht="12" customHeight="1" x14ac:dyDescent="0.2">
      <c r="C744" s="13"/>
      <c r="D744" s="264"/>
      <c r="E744" s="256" t="str">
        <f t="shared" si="146"/>
        <v/>
      </c>
      <c r="F744" s="256" t="str">
        <f t="shared" si="147"/>
        <v/>
      </c>
      <c r="G744" s="257"/>
      <c r="H744" s="258"/>
      <c r="I744" s="31"/>
    </row>
    <row r="745" spans="3:9" ht="12" customHeight="1" x14ac:dyDescent="0.2">
      <c r="C745" s="13"/>
      <c r="D745" s="264"/>
      <c r="E745" s="256" t="str">
        <f t="shared" si="146"/>
        <v/>
      </c>
      <c r="F745" s="256" t="str">
        <f t="shared" si="147"/>
        <v/>
      </c>
      <c r="G745" s="257"/>
      <c r="H745" s="258"/>
      <c r="I745" s="31"/>
    </row>
    <row r="746" spans="3:9" ht="12" customHeight="1" x14ac:dyDescent="0.2">
      <c r="C746" s="13"/>
      <c r="D746" s="264"/>
      <c r="E746" s="256" t="str">
        <f t="shared" si="146"/>
        <v/>
      </c>
      <c r="F746" s="256" t="str">
        <f t="shared" si="147"/>
        <v/>
      </c>
      <c r="G746" s="257"/>
      <c r="H746" s="258"/>
      <c r="I746" s="31"/>
    </row>
    <row r="747" spans="3:9" ht="12" customHeight="1" x14ac:dyDescent="0.2">
      <c r="C747" s="13"/>
      <c r="D747" s="264"/>
      <c r="E747" s="256" t="str">
        <f t="shared" si="146"/>
        <v/>
      </c>
      <c r="F747" s="256" t="str">
        <f t="shared" si="147"/>
        <v/>
      </c>
      <c r="G747" s="257"/>
      <c r="H747" s="258"/>
      <c r="I747" s="31"/>
    </row>
    <row r="748" spans="3:9" ht="12" customHeight="1" x14ac:dyDescent="0.2">
      <c r="C748" s="13"/>
      <c r="D748" s="264"/>
      <c r="E748" s="256" t="str">
        <f t="shared" si="146"/>
        <v/>
      </c>
      <c r="F748" s="256" t="str">
        <f t="shared" si="147"/>
        <v/>
      </c>
      <c r="G748" s="257"/>
      <c r="H748" s="258"/>
      <c r="I748" s="31"/>
    </row>
    <row r="749" spans="3:9" ht="12" customHeight="1" x14ac:dyDescent="0.2">
      <c r="C749" s="13"/>
      <c r="D749" s="264"/>
      <c r="E749" s="256" t="str">
        <f t="shared" si="146"/>
        <v/>
      </c>
      <c r="F749" s="256" t="str">
        <f t="shared" si="147"/>
        <v/>
      </c>
      <c r="G749" s="257"/>
      <c r="H749" s="258"/>
      <c r="I749" s="31"/>
    </row>
    <row r="750" spans="3:9" ht="12" customHeight="1" x14ac:dyDescent="0.2">
      <c r="C750" s="13"/>
      <c r="D750" s="264">
        <v>75</v>
      </c>
      <c r="E750" s="252" t="str">
        <f>IF(OR(VLOOKUP(D750,'Services - WHC'!$D$10:$F$109,2,FALSE)="",VLOOKUP(D750,'Services - WHC'!$D$10:$F$109,2,FALSE)="[Enter service]"),"",VLOOKUP(D750,'Services - WHC'!$D$10:$F$109,2,FALSE))</f>
        <v/>
      </c>
      <c r="F750" s="253" t="str">
        <f>IF(OR(VLOOKUP(D750,'Services - WHC'!$D$10:$F$109,3,FALSE)="",VLOOKUP(D750,'Services - WHC'!$D$10:$F$109,3,FALSE)="[Select]"),"",VLOOKUP(D750,'Services - WHC'!$D$10:$F$109,3,FALSE))</f>
        <v/>
      </c>
      <c r="G750" s="254"/>
      <c r="H750" s="255"/>
      <c r="I750" s="31"/>
    </row>
    <row r="751" spans="3:9" ht="12" customHeight="1" x14ac:dyDescent="0.2">
      <c r="C751" s="13"/>
      <c r="D751" s="264"/>
      <c r="E751" s="256" t="str">
        <f t="shared" ref="E751:E759" si="148">E750</f>
        <v/>
      </c>
      <c r="F751" s="256" t="str">
        <f t="shared" ref="F751:F759" si="149">F750</f>
        <v/>
      </c>
      <c r="G751" s="257"/>
      <c r="H751" s="258"/>
      <c r="I751" s="31"/>
    </row>
    <row r="752" spans="3:9" ht="12" customHeight="1" x14ac:dyDescent="0.2">
      <c r="C752" s="13"/>
      <c r="D752" s="264"/>
      <c r="E752" s="256" t="str">
        <f t="shared" si="148"/>
        <v/>
      </c>
      <c r="F752" s="256" t="str">
        <f t="shared" si="149"/>
        <v/>
      </c>
      <c r="G752" s="257"/>
      <c r="H752" s="258"/>
      <c r="I752" s="31"/>
    </row>
    <row r="753" spans="3:9" ht="12" customHeight="1" x14ac:dyDescent="0.2">
      <c r="C753" s="13"/>
      <c r="D753" s="264"/>
      <c r="E753" s="256" t="str">
        <f t="shared" si="148"/>
        <v/>
      </c>
      <c r="F753" s="256" t="str">
        <f t="shared" si="149"/>
        <v/>
      </c>
      <c r="G753" s="257"/>
      <c r="H753" s="258"/>
      <c r="I753" s="31"/>
    </row>
    <row r="754" spans="3:9" ht="12" customHeight="1" x14ac:dyDescent="0.2">
      <c r="C754" s="13"/>
      <c r="D754" s="264"/>
      <c r="E754" s="256" t="str">
        <f t="shared" si="148"/>
        <v/>
      </c>
      <c r="F754" s="256" t="str">
        <f t="shared" si="149"/>
        <v/>
      </c>
      <c r="G754" s="257"/>
      <c r="H754" s="258"/>
      <c r="I754" s="31"/>
    </row>
    <row r="755" spans="3:9" ht="12" customHeight="1" x14ac:dyDescent="0.2">
      <c r="C755" s="13"/>
      <c r="D755" s="264"/>
      <c r="E755" s="256" t="str">
        <f t="shared" si="148"/>
        <v/>
      </c>
      <c r="F755" s="256" t="str">
        <f t="shared" si="149"/>
        <v/>
      </c>
      <c r="G755" s="257"/>
      <c r="H755" s="258"/>
      <c r="I755" s="31"/>
    </row>
    <row r="756" spans="3:9" ht="12" customHeight="1" x14ac:dyDescent="0.2">
      <c r="C756" s="13"/>
      <c r="D756" s="264"/>
      <c r="E756" s="256" t="str">
        <f t="shared" si="148"/>
        <v/>
      </c>
      <c r="F756" s="256" t="str">
        <f t="shared" si="149"/>
        <v/>
      </c>
      <c r="G756" s="257"/>
      <c r="H756" s="258"/>
      <c r="I756" s="31"/>
    </row>
    <row r="757" spans="3:9" ht="12" customHeight="1" x14ac:dyDescent="0.2">
      <c r="C757" s="13"/>
      <c r="D757" s="264"/>
      <c r="E757" s="256" t="str">
        <f t="shared" si="148"/>
        <v/>
      </c>
      <c r="F757" s="256" t="str">
        <f t="shared" si="149"/>
        <v/>
      </c>
      <c r="G757" s="257"/>
      <c r="H757" s="258"/>
      <c r="I757" s="31"/>
    </row>
    <row r="758" spans="3:9" ht="12" customHeight="1" x14ac:dyDescent="0.2">
      <c r="C758" s="13"/>
      <c r="D758" s="264"/>
      <c r="E758" s="256" t="str">
        <f t="shared" si="148"/>
        <v/>
      </c>
      <c r="F758" s="256" t="str">
        <f t="shared" si="149"/>
        <v/>
      </c>
      <c r="G758" s="257"/>
      <c r="H758" s="258"/>
      <c r="I758" s="31"/>
    </row>
    <row r="759" spans="3:9" ht="12" customHeight="1" x14ac:dyDescent="0.2">
      <c r="C759" s="13"/>
      <c r="D759" s="264"/>
      <c r="E759" s="256" t="str">
        <f t="shared" si="148"/>
        <v/>
      </c>
      <c r="F759" s="256" t="str">
        <f t="shared" si="149"/>
        <v/>
      </c>
      <c r="G759" s="257"/>
      <c r="H759" s="258"/>
      <c r="I759" s="31"/>
    </row>
    <row r="760" spans="3:9" ht="12" customHeight="1" x14ac:dyDescent="0.2">
      <c r="C760" s="13"/>
      <c r="D760" s="264">
        <v>76</v>
      </c>
      <c r="E760" s="252" t="str">
        <f>IF(OR(VLOOKUP(D760,'Services - WHC'!$D$10:$F$109,2,FALSE)="",VLOOKUP(D760,'Services - WHC'!$D$10:$F$109,2,FALSE)="[Enter service]"),"",VLOOKUP(D760,'Services - WHC'!$D$10:$F$109,2,FALSE))</f>
        <v/>
      </c>
      <c r="F760" s="253" t="str">
        <f>IF(OR(VLOOKUP(D760,'Services - WHC'!$D$10:$F$109,3,FALSE)="",VLOOKUP(D760,'Services - WHC'!$D$10:$F$109,3,FALSE)="[Select]"),"",VLOOKUP(D760,'Services - WHC'!$D$10:$F$109,3,FALSE))</f>
        <v/>
      </c>
      <c r="G760" s="254"/>
      <c r="H760" s="255"/>
      <c r="I760" s="31"/>
    </row>
    <row r="761" spans="3:9" ht="12" customHeight="1" x14ac:dyDescent="0.2">
      <c r="C761" s="13"/>
      <c r="D761" s="264"/>
      <c r="E761" s="256" t="str">
        <f t="shared" ref="E761:E769" si="150">E760</f>
        <v/>
      </c>
      <c r="F761" s="256" t="str">
        <f t="shared" ref="F761:F769" si="151">F760</f>
        <v/>
      </c>
      <c r="G761" s="257"/>
      <c r="H761" s="258"/>
      <c r="I761" s="31"/>
    </row>
    <row r="762" spans="3:9" ht="12" customHeight="1" x14ac:dyDescent="0.2">
      <c r="C762" s="13"/>
      <c r="D762" s="264"/>
      <c r="E762" s="256" t="str">
        <f t="shared" si="150"/>
        <v/>
      </c>
      <c r="F762" s="256" t="str">
        <f t="shared" si="151"/>
        <v/>
      </c>
      <c r="G762" s="257"/>
      <c r="H762" s="258"/>
      <c r="I762" s="31"/>
    </row>
    <row r="763" spans="3:9" ht="12" customHeight="1" x14ac:dyDescent="0.2">
      <c r="C763" s="13"/>
      <c r="D763" s="264"/>
      <c r="E763" s="256" t="str">
        <f t="shared" si="150"/>
        <v/>
      </c>
      <c r="F763" s="256" t="str">
        <f t="shared" si="151"/>
        <v/>
      </c>
      <c r="G763" s="257"/>
      <c r="H763" s="258"/>
      <c r="I763" s="31"/>
    </row>
    <row r="764" spans="3:9" ht="12" customHeight="1" x14ac:dyDescent="0.2">
      <c r="C764" s="13"/>
      <c r="D764" s="264"/>
      <c r="E764" s="256" t="str">
        <f t="shared" si="150"/>
        <v/>
      </c>
      <c r="F764" s="256" t="str">
        <f t="shared" si="151"/>
        <v/>
      </c>
      <c r="G764" s="257"/>
      <c r="H764" s="258"/>
      <c r="I764" s="31"/>
    </row>
    <row r="765" spans="3:9" ht="12" customHeight="1" x14ac:dyDescent="0.2">
      <c r="C765" s="13"/>
      <c r="D765" s="264"/>
      <c r="E765" s="256" t="str">
        <f t="shared" si="150"/>
        <v/>
      </c>
      <c r="F765" s="256" t="str">
        <f t="shared" si="151"/>
        <v/>
      </c>
      <c r="G765" s="257"/>
      <c r="H765" s="258"/>
      <c r="I765" s="31"/>
    </row>
    <row r="766" spans="3:9" ht="12" customHeight="1" x14ac:dyDescent="0.2">
      <c r="C766" s="13"/>
      <c r="D766" s="264"/>
      <c r="E766" s="256" t="str">
        <f t="shared" si="150"/>
        <v/>
      </c>
      <c r="F766" s="256" t="str">
        <f t="shared" si="151"/>
        <v/>
      </c>
      <c r="G766" s="257"/>
      <c r="H766" s="258"/>
      <c r="I766" s="31"/>
    </row>
    <row r="767" spans="3:9" ht="12" customHeight="1" x14ac:dyDescent="0.2">
      <c r="C767" s="13"/>
      <c r="D767" s="264"/>
      <c r="E767" s="256" t="str">
        <f t="shared" si="150"/>
        <v/>
      </c>
      <c r="F767" s="256" t="str">
        <f t="shared" si="151"/>
        <v/>
      </c>
      <c r="G767" s="257"/>
      <c r="H767" s="258"/>
      <c r="I767" s="31"/>
    </row>
    <row r="768" spans="3:9" ht="12" customHeight="1" x14ac:dyDescent="0.2">
      <c r="C768" s="13"/>
      <c r="D768" s="264"/>
      <c r="E768" s="256" t="str">
        <f t="shared" si="150"/>
        <v/>
      </c>
      <c r="F768" s="256" t="str">
        <f t="shared" si="151"/>
        <v/>
      </c>
      <c r="G768" s="257"/>
      <c r="H768" s="258"/>
      <c r="I768" s="31"/>
    </row>
    <row r="769" spans="3:9" ht="12" customHeight="1" x14ac:dyDescent="0.2">
      <c r="C769" s="13"/>
      <c r="D769" s="264"/>
      <c r="E769" s="256" t="str">
        <f t="shared" si="150"/>
        <v/>
      </c>
      <c r="F769" s="256" t="str">
        <f t="shared" si="151"/>
        <v/>
      </c>
      <c r="G769" s="257"/>
      <c r="H769" s="258"/>
      <c r="I769" s="31"/>
    </row>
    <row r="770" spans="3:9" ht="12" customHeight="1" x14ac:dyDescent="0.2">
      <c r="C770" s="13"/>
      <c r="D770" s="264">
        <v>77</v>
      </c>
      <c r="E770" s="252" t="str">
        <f>IF(OR(VLOOKUP(D770,'Services - WHC'!$D$10:$F$109,2,FALSE)="",VLOOKUP(D770,'Services - WHC'!$D$10:$F$109,2,FALSE)="[Enter service]"),"",VLOOKUP(D770,'Services - WHC'!$D$10:$F$109,2,FALSE))</f>
        <v/>
      </c>
      <c r="F770" s="253" t="str">
        <f>IF(OR(VLOOKUP(D770,'Services - WHC'!$D$10:$F$109,3,FALSE)="",VLOOKUP(D770,'Services - WHC'!$D$10:$F$109,3,FALSE)="[Select]"),"",VLOOKUP(D770,'Services - WHC'!$D$10:$F$109,3,FALSE))</f>
        <v/>
      </c>
      <c r="G770" s="254"/>
      <c r="H770" s="255"/>
      <c r="I770" s="31"/>
    </row>
    <row r="771" spans="3:9" ht="12" customHeight="1" x14ac:dyDescent="0.2">
      <c r="C771" s="13"/>
      <c r="D771" s="264"/>
      <c r="E771" s="256" t="str">
        <f t="shared" ref="E771:E779" si="152">E770</f>
        <v/>
      </c>
      <c r="F771" s="256" t="str">
        <f t="shared" ref="F771:F779" si="153">F770</f>
        <v/>
      </c>
      <c r="G771" s="257"/>
      <c r="H771" s="258"/>
      <c r="I771" s="31"/>
    </row>
    <row r="772" spans="3:9" ht="12" customHeight="1" x14ac:dyDescent="0.2">
      <c r="C772" s="13"/>
      <c r="D772" s="264"/>
      <c r="E772" s="256" t="str">
        <f t="shared" si="152"/>
        <v/>
      </c>
      <c r="F772" s="256" t="str">
        <f t="shared" si="153"/>
        <v/>
      </c>
      <c r="G772" s="257"/>
      <c r="H772" s="258"/>
      <c r="I772" s="31"/>
    </row>
    <row r="773" spans="3:9" ht="12" customHeight="1" x14ac:dyDescent="0.2">
      <c r="C773" s="13"/>
      <c r="D773" s="264"/>
      <c r="E773" s="256" t="str">
        <f t="shared" si="152"/>
        <v/>
      </c>
      <c r="F773" s="256" t="str">
        <f t="shared" si="153"/>
        <v/>
      </c>
      <c r="G773" s="257"/>
      <c r="H773" s="258"/>
      <c r="I773" s="31"/>
    </row>
    <row r="774" spans="3:9" ht="12" customHeight="1" x14ac:dyDescent="0.2">
      <c r="C774" s="13"/>
      <c r="D774" s="264"/>
      <c r="E774" s="256" t="str">
        <f t="shared" si="152"/>
        <v/>
      </c>
      <c r="F774" s="256" t="str">
        <f t="shared" si="153"/>
        <v/>
      </c>
      <c r="G774" s="257"/>
      <c r="H774" s="258"/>
      <c r="I774" s="31"/>
    </row>
    <row r="775" spans="3:9" ht="12" customHeight="1" x14ac:dyDescent="0.2">
      <c r="C775" s="13"/>
      <c r="D775" s="264"/>
      <c r="E775" s="256" t="str">
        <f t="shared" si="152"/>
        <v/>
      </c>
      <c r="F775" s="256" t="str">
        <f t="shared" si="153"/>
        <v/>
      </c>
      <c r="G775" s="257"/>
      <c r="H775" s="258"/>
      <c r="I775" s="31"/>
    </row>
    <row r="776" spans="3:9" ht="12" customHeight="1" x14ac:dyDescent="0.2">
      <c r="C776" s="13"/>
      <c r="D776" s="264"/>
      <c r="E776" s="256" t="str">
        <f t="shared" si="152"/>
        <v/>
      </c>
      <c r="F776" s="256" t="str">
        <f t="shared" si="153"/>
        <v/>
      </c>
      <c r="G776" s="257"/>
      <c r="H776" s="258"/>
      <c r="I776" s="31"/>
    </row>
    <row r="777" spans="3:9" ht="12" customHeight="1" x14ac:dyDescent="0.2">
      <c r="C777" s="13"/>
      <c r="D777" s="264"/>
      <c r="E777" s="256" t="str">
        <f t="shared" si="152"/>
        <v/>
      </c>
      <c r="F777" s="256" t="str">
        <f t="shared" si="153"/>
        <v/>
      </c>
      <c r="G777" s="257"/>
      <c r="H777" s="258"/>
      <c r="I777" s="31"/>
    </row>
    <row r="778" spans="3:9" ht="12" customHeight="1" x14ac:dyDescent="0.2">
      <c r="C778" s="13"/>
      <c r="D778" s="264"/>
      <c r="E778" s="256" t="str">
        <f t="shared" si="152"/>
        <v/>
      </c>
      <c r="F778" s="256" t="str">
        <f t="shared" si="153"/>
        <v/>
      </c>
      <c r="G778" s="257"/>
      <c r="H778" s="258"/>
      <c r="I778" s="31"/>
    </row>
    <row r="779" spans="3:9" ht="12" customHeight="1" x14ac:dyDescent="0.2">
      <c r="C779" s="13"/>
      <c r="D779" s="264"/>
      <c r="E779" s="256" t="str">
        <f t="shared" si="152"/>
        <v/>
      </c>
      <c r="F779" s="256" t="str">
        <f t="shared" si="153"/>
        <v/>
      </c>
      <c r="G779" s="257"/>
      <c r="H779" s="258"/>
      <c r="I779" s="31"/>
    </row>
    <row r="780" spans="3:9" ht="12" customHeight="1" x14ac:dyDescent="0.2">
      <c r="C780" s="13"/>
      <c r="D780" s="264">
        <v>78</v>
      </c>
      <c r="E780" s="252" t="str">
        <f>IF(OR(VLOOKUP(D780,'Services - WHC'!$D$10:$F$109,2,FALSE)="",VLOOKUP(D780,'Services - WHC'!$D$10:$F$109,2,FALSE)="[Enter service]"),"",VLOOKUP(D780,'Services - WHC'!$D$10:$F$109,2,FALSE))</f>
        <v/>
      </c>
      <c r="F780" s="253" t="str">
        <f>IF(OR(VLOOKUP(D780,'Services - WHC'!$D$10:$F$109,3,FALSE)="",VLOOKUP(D780,'Services - WHC'!$D$10:$F$109,3,FALSE)="[Select]"),"",VLOOKUP(D780,'Services - WHC'!$D$10:$F$109,3,FALSE))</f>
        <v/>
      </c>
      <c r="G780" s="254"/>
      <c r="H780" s="255"/>
      <c r="I780" s="31"/>
    </row>
    <row r="781" spans="3:9" ht="12" customHeight="1" x14ac:dyDescent="0.2">
      <c r="C781" s="13"/>
      <c r="D781" s="264"/>
      <c r="E781" s="256" t="str">
        <f t="shared" ref="E781:E789" si="154">E780</f>
        <v/>
      </c>
      <c r="F781" s="256" t="str">
        <f t="shared" ref="F781:F789" si="155">F780</f>
        <v/>
      </c>
      <c r="G781" s="257"/>
      <c r="H781" s="258"/>
      <c r="I781" s="31"/>
    </row>
    <row r="782" spans="3:9" ht="12" customHeight="1" x14ac:dyDescent="0.2">
      <c r="C782" s="13"/>
      <c r="D782" s="264"/>
      <c r="E782" s="256" t="str">
        <f t="shared" si="154"/>
        <v/>
      </c>
      <c r="F782" s="256" t="str">
        <f t="shared" si="155"/>
        <v/>
      </c>
      <c r="G782" s="257"/>
      <c r="H782" s="258"/>
      <c r="I782" s="31"/>
    </row>
    <row r="783" spans="3:9" ht="12" customHeight="1" x14ac:dyDescent="0.2">
      <c r="C783" s="13"/>
      <c r="D783" s="264"/>
      <c r="E783" s="256" t="str">
        <f t="shared" si="154"/>
        <v/>
      </c>
      <c r="F783" s="256" t="str">
        <f t="shared" si="155"/>
        <v/>
      </c>
      <c r="G783" s="257"/>
      <c r="H783" s="258"/>
      <c r="I783" s="31"/>
    </row>
    <row r="784" spans="3:9" ht="12" customHeight="1" x14ac:dyDescent="0.2">
      <c r="C784" s="13"/>
      <c r="D784" s="264"/>
      <c r="E784" s="256" t="str">
        <f t="shared" si="154"/>
        <v/>
      </c>
      <c r="F784" s="256" t="str">
        <f t="shared" si="155"/>
        <v/>
      </c>
      <c r="G784" s="257"/>
      <c r="H784" s="258"/>
      <c r="I784" s="31"/>
    </row>
    <row r="785" spans="3:9" ht="12" customHeight="1" x14ac:dyDescent="0.2">
      <c r="C785" s="13"/>
      <c r="D785" s="264"/>
      <c r="E785" s="256" t="str">
        <f t="shared" si="154"/>
        <v/>
      </c>
      <c r="F785" s="256" t="str">
        <f t="shared" si="155"/>
        <v/>
      </c>
      <c r="G785" s="257"/>
      <c r="H785" s="258"/>
      <c r="I785" s="31"/>
    </row>
    <row r="786" spans="3:9" ht="12" customHeight="1" x14ac:dyDescent="0.2">
      <c r="C786" s="13"/>
      <c r="D786" s="264"/>
      <c r="E786" s="256" t="str">
        <f t="shared" si="154"/>
        <v/>
      </c>
      <c r="F786" s="256" t="str">
        <f t="shared" si="155"/>
        <v/>
      </c>
      <c r="G786" s="257"/>
      <c r="H786" s="258"/>
      <c r="I786" s="31"/>
    </row>
    <row r="787" spans="3:9" ht="12" customHeight="1" x14ac:dyDescent="0.2">
      <c r="C787" s="13"/>
      <c r="D787" s="264"/>
      <c r="E787" s="256" t="str">
        <f t="shared" si="154"/>
        <v/>
      </c>
      <c r="F787" s="256" t="str">
        <f t="shared" si="155"/>
        <v/>
      </c>
      <c r="G787" s="257"/>
      <c r="H787" s="258"/>
      <c r="I787" s="31"/>
    </row>
    <row r="788" spans="3:9" ht="12" customHeight="1" x14ac:dyDescent="0.2">
      <c r="C788" s="13"/>
      <c r="D788" s="264"/>
      <c r="E788" s="256" t="str">
        <f t="shared" si="154"/>
        <v/>
      </c>
      <c r="F788" s="256" t="str">
        <f t="shared" si="155"/>
        <v/>
      </c>
      <c r="G788" s="257"/>
      <c r="H788" s="258"/>
      <c r="I788" s="31"/>
    </row>
    <row r="789" spans="3:9" ht="12" customHeight="1" x14ac:dyDescent="0.2">
      <c r="C789" s="13"/>
      <c r="D789" s="264"/>
      <c r="E789" s="256" t="str">
        <f t="shared" si="154"/>
        <v/>
      </c>
      <c r="F789" s="256" t="str">
        <f t="shared" si="155"/>
        <v/>
      </c>
      <c r="G789" s="257"/>
      <c r="H789" s="258"/>
      <c r="I789" s="31"/>
    </row>
    <row r="790" spans="3:9" ht="12" customHeight="1" x14ac:dyDescent="0.2">
      <c r="C790" s="13"/>
      <c r="D790" s="264">
        <v>79</v>
      </c>
      <c r="E790" s="252" t="str">
        <f>IF(OR(VLOOKUP(D790,'Services - WHC'!$D$10:$F$109,2,FALSE)="",VLOOKUP(D790,'Services - WHC'!$D$10:$F$109,2,FALSE)="[Enter service]"),"",VLOOKUP(D790,'Services - WHC'!$D$10:$F$109,2,FALSE))</f>
        <v/>
      </c>
      <c r="F790" s="253" t="str">
        <f>IF(OR(VLOOKUP(D790,'Services - WHC'!$D$10:$F$109,3,FALSE)="",VLOOKUP(D790,'Services - WHC'!$D$10:$F$109,3,FALSE)="[Select]"),"",VLOOKUP(D790,'Services - WHC'!$D$10:$F$109,3,FALSE))</f>
        <v/>
      </c>
      <c r="G790" s="254"/>
      <c r="H790" s="255"/>
      <c r="I790" s="31"/>
    </row>
    <row r="791" spans="3:9" ht="12" customHeight="1" x14ac:dyDescent="0.2">
      <c r="C791" s="13"/>
      <c r="D791" s="264"/>
      <c r="E791" s="256" t="str">
        <f t="shared" ref="E791:E799" si="156">E790</f>
        <v/>
      </c>
      <c r="F791" s="256" t="str">
        <f t="shared" ref="F791:F799" si="157">F790</f>
        <v/>
      </c>
      <c r="G791" s="257"/>
      <c r="H791" s="258"/>
      <c r="I791" s="31"/>
    </row>
    <row r="792" spans="3:9" ht="12" customHeight="1" x14ac:dyDescent="0.2">
      <c r="C792" s="13"/>
      <c r="D792" s="264"/>
      <c r="E792" s="256" t="str">
        <f t="shared" si="156"/>
        <v/>
      </c>
      <c r="F792" s="256" t="str">
        <f t="shared" si="157"/>
        <v/>
      </c>
      <c r="G792" s="257"/>
      <c r="H792" s="258"/>
      <c r="I792" s="31"/>
    </row>
    <row r="793" spans="3:9" ht="12" customHeight="1" x14ac:dyDescent="0.2">
      <c r="C793" s="13"/>
      <c r="D793" s="264"/>
      <c r="E793" s="256" t="str">
        <f t="shared" si="156"/>
        <v/>
      </c>
      <c r="F793" s="256" t="str">
        <f t="shared" si="157"/>
        <v/>
      </c>
      <c r="G793" s="257"/>
      <c r="H793" s="258"/>
      <c r="I793" s="31"/>
    </row>
    <row r="794" spans="3:9" ht="12" customHeight="1" x14ac:dyDescent="0.2">
      <c r="C794" s="13"/>
      <c r="D794" s="264"/>
      <c r="E794" s="256" t="str">
        <f t="shared" si="156"/>
        <v/>
      </c>
      <c r="F794" s="256" t="str">
        <f t="shared" si="157"/>
        <v/>
      </c>
      <c r="G794" s="257"/>
      <c r="H794" s="258"/>
      <c r="I794" s="31"/>
    </row>
    <row r="795" spans="3:9" ht="12" customHeight="1" x14ac:dyDescent="0.2">
      <c r="C795" s="13"/>
      <c r="D795" s="264"/>
      <c r="E795" s="256" t="str">
        <f t="shared" si="156"/>
        <v/>
      </c>
      <c r="F795" s="256" t="str">
        <f t="shared" si="157"/>
        <v/>
      </c>
      <c r="G795" s="257"/>
      <c r="H795" s="258"/>
      <c r="I795" s="31"/>
    </row>
    <row r="796" spans="3:9" ht="12" customHeight="1" x14ac:dyDescent="0.2">
      <c r="C796" s="13"/>
      <c r="D796" s="264"/>
      <c r="E796" s="256" t="str">
        <f t="shared" si="156"/>
        <v/>
      </c>
      <c r="F796" s="256" t="str">
        <f t="shared" si="157"/>
        <v/>
      </c>
      <c r="G796" s="257"/>
      <c r="H796" s="258"/>
      <c r="I796" s="31"/>
    </row>
    <row r="797" spans="3:9" ht="12" customHeight="1" x14ac:dyDescent="0.2">
      <c r="C797" s="13"/>
      <c r="D797" s="264"/>
      <c r="E797" s="256" t="str">
        <f t="shared" si="156"/>
        <v/>
      </c>
      <c r="F797" s="256" t="str">
        <f t="shared" si="157"/>
        <v/>
      </c>
      <c r="G797" s="257"/>
      <c r="H797" s="258"/>
      <c r="I797" s="31"/>
    </row>
    <row r="798" spans="3:9" ht="12" customHeight="1" x14ac:dyDescent="0.2">
      <c r="C798" s="13"/>
      <c r="D798" s="264"/>
      <c r="E798" s="256" t="str">
        <f t="shared" si="156"/>
        <v/>
      </c>
      <c r="F798" s="256" t="str">
        <f t="shared" si="157"/>
        <v/>
      </c>
      <c r="G798" s="257"/>
      <c r="H798" s="258"/>
      <c r="I798" s="31"/>
    </row>
    <row r="799" spans="3:9" ht="12" customHeight="1" x14ac:dyDescent="0.2">
      <c r="C799" s="13"/>
      <c r="D799" s="264"/>
      <c r="E799" s="256" t="str">
        <f t="shared" si="156"/>
        <v/>
      </c>
      <c r="F799" s="256" t="str">
        <f t="shared" si="157"/>
        <v/>
      </c>
      <c r="G799" s="257"/>
      <c r="H799" s="258"/>
      <c r="I799" s="31"/>
    </row>
    <row r="800" spans="3:9" ht="12" customHeight="1" x14ac:dyDescent="0.2">
      <c r="C800" s="13"/>
      <c r="D800" s="264">
        <v>80</v>
      </c>
      <c r="E800" s="252" t="str">
        <f>IF(OR(VLOOKUP(D800,'Services - WHC'!$D$10:$F$109,2,FALSE)="",VLOOKUP(D800,'Services - WHC'!$D$10:$F$109,2,FALSE)="[Enter service]"),"",VLOOKUP(D800,'Services - WHC'!$D$10:$F$109,2,FALSE))</f>
        <v/>
      </c>
      <c r="F800" s="253" t="str">
        <f>IF(OR(VLOOKUP(D800,'Services - WHC'!$D$10:$F$109,3,FALSE)="",VLOOKUP(D800,'Services - WHC'!$D$10:$F$109,3,FALSE)="[Select]"),"",VLOOKUP(D800,'Services - WHC'!$D$10:$F$109,3,FALSE))</f>
        <v/>
      </c>
      <c r="G800" s="254"/>
      <c r="H800" s="255"/>
      <c r="I800" s="31"/>
    </row>
    <row r="801" spans="3:9" ht="12" customHeight="1" x14ac:dyDescent="0.2">
      <c r="C801" s="13"/>
      <c r="D801" s="264"/>
      <c r="E801" s="256" t="str">
        <f t="shared" ref="E801:E809" si="158">E800</f>
        <v/>
      </c>
      <c r="F801" s="256" t="str">
        <f t="shared" ref="F801:F809" si="159">F800</f>
        <v/>
      </c>
      <c r="G801" s="257"/>
      <c r="H801" s="258"/>
      <c r="I801" s="31"/>
    </row>
    <row r="802" spans="3:9" ht="12" customHeight="1" x14ac:dyDescent="0.2">
      <c r="C802" s="13"/>
      <c r="D802" s="264"/>
      <c r="E802" s="256" t="str">
        <f t="shared" si="158"/>
        <v/>
      </c>
      <c r="F802" s="256" t="str">
        <f t="shared" si="159"/>
        <v/>
      </c>
      <c r="G802" s="257"/>
      <c r="H802" s="258"/>
      <c r="I802" s="31"/>
    </row>
    <row r="803" spans="3:9" ht="12" customHeight="1" x14ac:dyDescent="0.2">
      <c r="C803" s="13"/>
      <c r="D803" s="264"/>
      <c r="E803" s="256" t="str">
        <f t="shared" si="158"/>
        <v/>
      </c>
      <c r="F803" s="256" t="str">
        <f t="shared" si="159"/>
        <v/>
      </c>
      <c r="G803" s="257"/>
      <c r="H803" s="258"/>
      <c r="I803" s="31"/>
    </row>
    <row r="804" spans="3:9" ht="12" customHeight="1" x14ac:dyDescent="0.2">
      <c r="C804" s="13"/>
      <c r="D804" s="264"/>
      <c r="E804" s="256" t="str">
        <f t="shared" si="158"/>
        <v/>
      </c>
      <c r="F804" s="256" t="str">
        <f t="shared" si="159"/>
        <v/>
      </c>
      <c r="G804" s="257"/>
      <c r="H804" s="258"/>
      <c r="I804" s="31"/>
    </row>
    <row r="805" spans="3:9" ht="12" customHeight="1" x14ac:dyDescent="0.2">
      <c r="C805" s="13"/>
      <c r="D805" s="264"/>
      <c r="E805" s="256" t="str">
        <f t="shared" si="158"/>
        <v/>
      </c>
      <c r="F805" s="256" t="str">
        <f t="shared" si="159"/>
        <v/>
      </c>
      <c r="G805" s="257"/>
      <c r="H805" s="258"/>
      <c r="I805" s="31"/>
    </row>
    <row r="806" spans="3:9" ht="12" customHeight="1" x14ac:dyDescent="0.2">
      <c r="C806" s="13"/>
      <c r="D806" s="264"/>
      <c r="E806" s="256" t="str">
        <f t="shared" si="158"/>
        <v/>
      </c>
      <c r="F806" s="256" t="str">
        <f t="shared" si="159"/>
        <v/>
      </c>
      <c r="G806" s="257"/>
      <c r="H806" s="258"/>
      <c r="I806" s="31"/>
    </row>
    <row r="807" spans="3:9" ht="12" customHeight="1" x14ac:dyDescent="0.2">
      <c r="C807" s="13"/>
      <c r="D807" s="264"/>
      <c r="E807" s="256" t="str">
        <f t="shared" si="158"/>
        <v/>
      </c>
      <c r="F807" s="256" t="str">
        <f t="shared" si="159"/>
        <v/>
      </c>
      <c r="G807" s="257"/>
      <c r="H807" s="258"/>
      <c r="I807" s="31"/>
    </row>
    <row r="808" spans="3:9" ht="12" customHeight="1" x14ac:dyDescent="0.2">
      <c r="C808" s="13"/>
      <c r="D808" s="264"/>
      <c r="E808" s="256" t="str">
        <f t="shared" si="158"/>
        <v/>
      </c>
      <c r="F808" s="256" t="str">
        <f t="shared" si="159"/>
        <v/>
      </c>
      <c r="G808" s="257"/>
      <c r="H808" s="258"/>
      <c r="I808" s="31"/>
    </row>
    <row r="809" spans="3:9" ht="12" customHeight="1" x14ac:dyDescent="0.2">
      <c r="C809" s="13"/>
      <c r="D809" s="264"/>
      <c r="E809" s="256" t="str">
        <f t="shared" si="158"/>
        <v/>
      </c>
      <c r="F809" s="256" t="str">
        <f t="shared" si="159"/>
        <v/>
      </c>
      <c r="G809" s="257"/>
      <c r="H809" s="258"/>
      <c r="I809" s="31"/>
    </row>
    <row r="810" spans="3:9" ht="12" customHeight="1" x14ac:dyDescent="0.2">
      <c r="C810" s="13"/>
      <c r="D810" s="264">
        <v>81</v>
      </c>
      <c r="E810" s="252" t="str">
        <f>IF(OR(VLOOKUP(D810,'Services - WHC'!$D$10:$F$109,2,FALSE)="",VLOOKUP(D810,'Services - WHC'!$D$10:$F$109,2,FALSE)="[Enter service]"),"",VLOOKUP(D810,'Services - WHC'!$D$10:$F$109,2,FALSE))</f>
        <v/>
      </c>
      <c r="F810" s="253" t="str">
        <f>IF(OR(VLOOKUP(D810,'Services - WHC'!$D$10:$F$109,3,FALSE)="",VLOOKUP(D810,'Services - WHC'!$D$10:$F$109,3,FALSE)="[Select]"),"",VLOOKUP(D810,'Services - WHC'!$D$10:$F$109,3,FALSE))</f>
        <v/>
      </c>
      <c r="G810" s="254"/>
      <c r="H810" s="255"/>
      <c r="I810" s="31"/>
    </row>
    <row r="811" spans="3:9" ht="12" customHeight="1" x14ac:dyDescent="0.2">
      <c r="C811" s="13"/>
      <c r="D811" s="264"/>
      <c r="E811" s="256" t="str">
        <f t="shared" ref="E811:E819" si="160">E810</f>
        <v/>
      </c>
      <c r="F811" s="256" t="str">
        <f t="shared" ref="F811:F819" si="161">F810</f>
        <v/>
      </c>
      <c r="G811" s="257"/>
      <c r="H811" s="258"/>
      <c r="I811" s="31"/>
    </row>
    <row r="812" spans="3:9" ht="12" customHeight="1" x14ac:dyDescent="0.2">
      <c r="C812" s="13"/>
      <c r="D812" s="264"/>
      <c r="E812" s="256" t="str">
        <f t="shared" si="160"/>
        <v/>
      </c>
      <c r="F812" s="256" t="str">
        <f t="shared" si="161"/>
        <v/>
      </c>
      <c r="G812" s="257"/>
      <c r="H812" s="258"/>
      <c r="I812" s="31"/>
    </row>
    <row r="813" spans="3:9" ht="12" customHeight="1" x14ac:dyDescent="0.2">
      <c r="C813" s="13"/>
      <c r="D813" s="264"/>
      <c r="E813" s="256" t="str">
        <f t="shared" si="160"/>
        <v/>
      </c>
      <c r="F813" s="256" t="str">
        <f t="shared" si="161"/>
        <v/>
      </c>
      <c r="G813" s="257"/>
      <c r="H813" s="258"/>
      <c r="I813" s="31"/>
    </row>
    <row r="814" spans="3:9" ht="12" customHeight="1" x14ac:dyDescent="0.2">
      <c r="C814" s="13"/>
      <c r="D814" s="264"/>
      <c r="E814" s="256" t="str">
        <f t="shared" si="160"/>
        <v/>
      </c>
      <c r="F814" s="256" t="str">
        <f t="shared" si="161"/>
        <v/>
      </c>
      <c r="G814" s="257"/>
      <c r="H814" s="258"/>
      <c r="I814" s="31"/>
    </row>
    <row r="815" spans="3:9" ht="12" customHeight="1" x14ac:dyDescent="0.2">
      <c r="C815" s="13"/>
      <c r="D815" s="264"/>
      <c r="E815" s="256" t="str">
        <f t="shared" si="160"/>
        <v/>
      </c>
      <c r="F815" s="256" t="str">
        <f t="shared" si="161"/>
        <v/>
      </c>
      <c r="G815" s="257"/>
      <c r="H815" s="258"/>
      <c r="I815" s="31"/>
    </row>
    <row r="816" spans="3:9" ht="12" customHeight="1" x14ac:dyDescent="0.2">
      <c r="C816" s="13"/>
      <c r="D816" s="264"/>
      <c r="E816" s="256" t="str">
        <f t="shared" si="160"/>
        <v/>
      </c>
      <c r="F816" s="256" t="str">
        <f t="shared" si="161"/>
        <v/>
      </c>
      <c r="G816" s="257"/>
      <c r="H816" s="258"/>
      <c r="I816" s="31"/>
    </row>
    <row r="817" spans="3:9" ht="12" customHeight="1" x14ac:dyDescent="0.2">
      <c r="C817" s="13"/>
      <c r="D817" s="264"/>
      <c r="E817" s="256" t="str">
        <f t="shared" si="160"/>
        <v/>
      </c>
      <c r="F817" s="256" t="str">
        <f t="shared" si="161"/>
        <v/>
      </c>
      <c r="G817" s="257"/>
      <c r="H817" s="258"/>
      <c r="I817" s="31"/>
    </row>
    <row r="818" spans="3:9" ht="12" customHeight="1" x14ac:dyDescent="0.2">
      <c r="C818" s="13"/>
      <c r="D818" s="264"/>
      <c r="E818" s="256" t="str">
        <f t="shared" si="160"/>
        <v/>
      </c>
      <c r="F818" s="256" t="str">
        <f t="shared" si="161"/>
        <v/>
      </c>
      <c r="G818" s="257"/>
      <c r="H818" s="258"/>
      <c r="I818" s="31"/>
    </row>
    <row r="819" spans="3:9" ht="12" customHeight="1" x14ac:dyDescent="0.2">
      <c r="C819" s="13"/>
      <c r="D819" s="264"/>
      <c r="E819" s="256" t="str">
        <f t="shared" si="160"/>
        <v/>
      </c>
      <c r="F819" s="256" t="str">
        <f t="shared" si="161"/>
        <v/>
      </c>
      <c r="G819" s="257"/>
      <c r="H819" s="258"/>
      <c r="I819" s="31"/>
    </row>
    <row r="820" spans="3:9" ht="12" customHeight="1" x14ac:dyDescent="0.2">
      <c r="C820" s="13"/>
      <c r="D820" s="264">
        <v>82</v>
      </c>
      <c r="E820" s="252" t="str">
        <f>IF(OR(VLOOKUP(D820,'Services - WHC'!$D$10:$F$109,2,FALSE)="",VLOOKUP(D820,'Services - WHC'!$D$10:$F$109,2,FALSE)="[Enter service]"),"",VLOOKUP(D820,'Services - WHC'!$D$10:$F$109,2,FALSE))</f>
        <v/>
      </c>
      <c r="F820" s="253" t="str">
        <f>IF(OR(VLOOKUP(D820,'Services - WHC'!$D$10:$F$109,3,FALSE)="",VLOOKUP(D820,'Services - WHC'!$D$10:$F$109,3,FALSE)="[Select]"),"",VLOOKUP(D820,'Services - WHC'!$D$10:$F$109,3,FALSE))</f>
        <v/>
      </c>
      <c r="G820" s="254"/>
      <c r="H820" s="255"/>
      <c r="I820" s="31"/>
    </row>
    <row r="821" spans="3:9" ht="12" customHeight="1" x14ac:dyDescent="0.2">
      <c r="C821" s="13"/>
      <c r="D821" s="264"/>
      <c r="E821" s="256" t="str">
        <f t="shared" ref="E821:E829" si="162">E820</f>
        <v/>
      </c>
      <c r="F821" s="256" t="str">
        <f t="shared" ref="F821:F829" si="163">F820</f>
        <v/>
      </c>
      <c r="G821" s="257"/>
      <c r="H821" s="258"/>
      <c r="I821" s="31"/>
    </row>
    <row r="822" spans="3:9" ht="12" customHeight="1" x14ac:dyDescent="0.2">
      <c r="C822" s="13"/>
      <c r="D822" s="264"/>
      <c r="E822" s="256" t="str">
        <f t="shared" si="162"/>
        <v/>
      </c>
      <c r="F822" s="256" t="str">
        <f t="shared" si="163"/>
        <v/>
      </c>
      <c r="G822" s="257"/>
      <c r="H822" s="258"/>
      <c r="I822" s="31"/>
    </row>
    <row r="823" spans="3:9" ht="12" customHeight="1" x14ac:dyDescent="0.2">
      <c r="C823" s="13"/>
      <c r="D823" s="264"/>
      <c r="E823" s="256" t="str">
        <f t="shared" si="162"/>
        <v/>
      </c>
      <c r="F823" s="256" t="str">
        <f t="shared" si="163"/>
        <v/>
      </c>
      <c r="G823" s="257"/>
      <c r="H823" s="258"/>
      <c r="I823" s="31"/>
    </row>
    <row r="824" spans="3:9" ht="12" customHeight="1" x14ac:dyDescent="0.2">
      <c r="C824" s="13"/>
      <c r="D824" s="264"/>
      <c r="E824" s="256" t="str">
        <f t="shared" si="162"/>
        <v/>
      </c>
      <c r="F824" s="256" t="str">
        <f t="shared" si="163"/>
        <v/>
      </c>
      <c r="G824" s="257"/>
      <c r="H824" s="258"/>
      <c r="I824" s="31"/>
    </row>
    <row r="825" spans="3:9" ht="12" customHeight="1" x14ac:dyDescent="0.2">
      <c r="C825" s="13"/>
      <c r="D825" s="264"/>
      <c r="E825" s="256" t="str">
        <f t="shared" si="162"/>
        <v/>
      </c>
      <c r="F825" s="256" t="str">
        <f t="shared" si="163"/>
        <v/>
      </c>
      <c r="G825" s="257"/>
      <c r="H825" s="258"/>
      <c r="I825" s="31"/>
    </row>
    <row r="826" spans="3:9" ht="12" customHeight="1" x14ac:dyDescent="0.2">
      <c r="C826" s="13"/>
      <c r="D826" s="264"/>
      <c r="E826" s="256" t="str">
        <f t="shared" si="162"/>
        <v/>
      </c>
      <c r="F826" s="256" t="str">
        <f t="shared" si="163"/>
        <v/>
      </c>
      <c r="G826" s="257"/>
      <c r="H826" s="258"/>
      <c r="I826" s="31"/>
    </row>
    <row r="827" spans="3:9" ht="12" customHeight="1" x14ac:dyDescent="0.2">
      <c r="C827" s="13"/>
      <c r="D827" s="264"/>
      <c r="E827" s="256" t="str">
        <f t="shared" si="162"/>
        <v/>
      </c>
      <c r="F827" s="256" t="str">
        <f t="shared" si="163"/>
        <v/>
      </c>
      <c r="G827" s="257"/>
      <c r="H827" s="258"/>
      <c r="I827" s="31"/>
    </row>
    <row r="828" spans="3:9" ht="12" customHeight="1" x14ac:dyDescent="0.2">
      <c r="C828" s="13"/>
      <c r="D828" s="264"/>
      <c r="E828" s="256" t="str">
        <f t="shared" si="162"/>
        <v/>
      </c>
      <c r="F828" s="256" t="str">
        <f t="shared" si="163"/>
        <v/>
      </c>
      <c r="G828" s="257"/>
      <c r="H828" s="258"/>
      <c r="I828" s="31"/>
    </row>
    <row r="829" spans="3:9" ht="12" customHeight="1" x14ac:dyDescent="0.2">
      <c r="C829" s="13"/>
      <c r="D829" s="264"/>
      <c r="E829" s="256" t="str">
        <f t="shared" si="162"/>
        <v/>
      </c>
      <c r="F829" s="256" t="str">
        <f t="shared" si="163"/>
        <v/>
      </c>
      <c r="G829" s="257"/>
      <c r="H829" s="258"/>
      <c r="I829" s="31"/>
    </row>
    <row r="830" spans="3:9" ht="12" customHeight="1" x14ac:dyDescent="0.2">
      <c r="C830" s="13"/>
      <c r="D830" s="264">
        <v>83</v>
      </c>
      <c r="E830" s="252" t="str">
        <f>IF(OR(VLOOKUP(D830,'Services - WHC'!$D$10:$F$109,2,FALSE)="",VLOOKUP(D830,'Services - WHC'!$D$10:$F$109,2,FALSE)="[Enter service]"),"",VLOOKUP(D830,'Services - WHC'!$D$10:$F$109,2,FALSE))</f>
        <v/>
      </c>
      <c r="F830" s="253" t="str">
        <f>IF(OR(VLOOKUP(D830,'Services - WHC'!$D$10:$F$109,3,FALSE)="",VLOOKUP(D830,'Services - WHC'!$D$10:$F$109,3,FALSE)="[Select]"),"",VLOOKUP(D830,'Services - WHC'!$D$10:$F$109,3,FALSE))</f>
        <v/>
      </c>
      <c r="G830" s="254"/>
      <c r="H830" s="255"/>
      <c r="I830" s="31"/>
    </row>
    <row r="831" spans="3:9" ht="12" customHeight="1" x14ac:dyDescent="0.2">
      <c r="C831" s="13"/>
      <c r="D831" s="264"/>
      <c r="E831" s="256" t="str">
        <f t="shared" ref="E831:E839" si="164">E830</f>
        <v/>
      </c>
      <c r="F831" s="256" t="str">
        <f t="shared" ref="F831:F839" si="165">F830</f>
        <v/>
      </c>
      <c r="G831" s="257"/>
      <c r="H831" s="258"/>
      <c r="I831" s="31"/>
    </row>
    <row r="832" spans="3:9" ht="12" customHeight="1" x14ac:dyDescent="0.2">
      <c r="C832" s="13"/>
      <c r="D832" s="264"/>
      <c r="E832" s="256" t="str">
        <f t="shared" si="164"/>
        <v/>
      </c>
      <c r="F832" s="256" t="str">
        <f t="shared" si="165"/>
        <v/>
      </c>
      <c r="G832" s="257"/>
      <c r="H832" s="258"/>
      <c r="I832" s="31"/>
    </row>
    <row r="833" spans="3:9" ht="12" customHeight="1" x14ac:dyDescent="0.2">
      <c r="C833" s="13"/>
      <c r="D833" s="264"/>
      <c r="E833" s="256" t="str">
        <f t="shared" si="164"/>
        <v/>
      </c>
      <c r="F833" s="256" t="str">
        <f t="shared" si="165"/>
        <v/>
      </c>
      <c r="G833" s="257"/>
      <c r="H833" s="258"/>
      <c r="I833" s="31"/>
    </row>
    <row r="834" spans="3:9" ht="12" customHeight="1" x14ac:dyDescent="0.2">
      <c r="C834" s="13"/>
      <c r="D834" s="264"/>
      <c r="E834" s="256" t="str">
        <f t="shared" si="164"/>
        <v/>
      </c>
      <c r="F834" s="256" t="str">
        <f t="shared" si="165"/>
        <v/>
      </c>
      <c r="G834" s="257"/>
      <c r="H834" s="258"/>
      <c r="I834" s="31"/>
    </row>
    <row r="835" spans="3:9" ht="12" customHeight="1" x14ac:dyDescent="0.2">
      <c r="C835" s="13"/>
      <c r="D835" s="264"/>
      <c r="E835" s="256" t="str">
        <f t="shared" si="164"/>
        <v/>
      </c>
      <c r="F835" s="256" t="str">
        <f t="shared" si="165"/>
        <v/>
      </c>
      <c r="G835" s="257"/>
      <c r="H835" s="258"/>
      <c r="I835" s="31"/>
    </row>
    <row r="836" spans="3:9" ht="12" customHeight="1" x14ac:dyDescent="0.2">
      <c r="C836" s="13"/>
      <c r="D836" s="264"/>
      <c r="E836" s="256" t="str">
        <f t="shared" si="164"/>
        <v/>
      </c>
      <c r="F836" s="256" t="str">
        <f t="shared" si="165"/>
        <v/>
      </c>
      <c r="G836" s="257"/>
      <c r="H836" s="258"/>
      <c r="I836" s="31"/>
    </row>
    <row r="837" spans="3:9" ht="12" customHeight="1" x14ac:dyDescent="0.2">
      <c r="C837" s="13"/>
      <c r="D837" s="264"/>
      <c r="E837" s="256" t="str">
        <f t="shared" si="164"/>
        <v/>
      </c>
      <c r="F837" s="256" t="str">
        <f t="shared" si="165"/>
        <v/>
      </c>
      <c r="G837" s="257"/>
      <c r="H837" s="258"/>
      <c r="I837" s="31"/>
    </row>
    <row r="838" spans="3:9" ht="12" customHeight="1" x14ac:dyDescent="0.2">
      <c r="C838" s="13"/>
      <c r="D838" s="264"/>
      <c r="E838" s="256" t="str">
        <f t="shared" si="164"/>
        <v/>
      </c>
      <c r="F838" s="256" t="str">
        <f t="shared" si="165"/>
        <v/>
      </c>
      <c r="G838" s="257"/>
      <c r="H838" s="258"/>
      <c r="I838" s="31"/>
    </row>
    <row r="839" spans="3:9" ht="12" customHeight="1" x14ac:dyDescent="0.2">
      <c r="C839" s="13"/>
      <c r="D839" s="264"/>
      <c r="E839" s="256" t="str">
        <f t="shared" si="164"/>
        <v/>
      </c>
      <c r="F839" s="256" t="str">
        <f t="shared" si="165"/>
        <v/>
      </c>
      <c r="G839" s="257"/>
      <c r="H839" s="258"/>
      <c r="I839" s="31"/>
    </row>
    <row r="840" spans="3:9" ht="12" customHeight="1" x14ac:dyDescent="0.2">
      <c r="C840" s="13"/>
      <c r="D840" s="264">
        <v>84</v>
      </c>
      <c r="E840" s="252" t="str">
        <f>IF(OR(VLOOKUP(D840,'Services - WHC'!$D$10:$F$109,2,FALSE)="",VLOOKUP(D840,'Services - WHC'!$D$10:$F$109,2,FALSE)="[Enter service]"),"",VLOOKUP(D840,'Services - WHC'!$D$10:$F$109,2,FALSE))</f>
        <v/>
      </c>
      <c r="F840" s="253" t="str">
        <f>IF(OR(VLOOKUP(D840,'Services - WHC'!$D$10:$F$109,3,FALSE)="",VLOOKUP(D840,'Services - WHC'!$D$10:$F$109,3,FALSE)="[Select]"),"",VLOOKUP(D840,'Services - WHC'!$D$10:$F$109,3,FALSE))</f>
        <v/>
      </c>
      <c r="G840" s="254"/>
      <c r="H840" s="255"/>
      <c r="I840" s="31"/>
    </row>
    <row r="841" spans="3:9" ht="12" customHeight="1" x14ac:dyDescent="0.2">
      <c r="C841" s="13"/>
      <c r="D841" s="264"/>
      <c r="E841" s="256" t="str">
        <f t="shared" ref="E841:E849" si="166">E840</f>
        <v/>
      </c>
      <c r="F841" s="256" t="str">
        <f t="shared" ref="F841:F849" si="167">F840</f>
        <v/>
      </c>
      <c r="G841" s="257"/>
      <c r="H841" s="258"/>
      <c r="I841" s="31"/>
    </row>
    <row r="842" spans="3:9" ht="12" customHeight="1" x14ac:dyDescent="0.2">
      <c r="C842" s="13"/>
      <c r="D842" s="264"/>
      <c r="E842" s="256" t="str">
        <f t="shared" si="166"/>
        <v/>
      </c>
      <c r="F842" s="256" t="str">
        <f t="shared" si="167"/>
        <v/>
      </c>
      <c r="G842" s="257"/>
      <c r="H842" s="258"/>
      <c r="I842" s="31"/>
    </row>
    <row r="843" spans="3:9" ht="12" customHeight="1" x14ac:dyDescent="0.2">
      <c r="C843" s="13"/>
      <c r="D843" s="264"/>
      <c r="E843" s="256" t="str">
        <f t="shared" si="166"/>
        <v/>
      </c>
      <c r="F843" s="256" t="str">
        <f t="shared" si="167"/>
        <v/>
      </c>
      <c r="G843" s="257"/>
      <c r="H843" s="258"/>
      <c r="I843" s="31"/>
    </row>
    <row r="844" spans="3:9" ht="12" customHeight="1" x14ac:dyDescent="0.2">
      <c r="C844" s="13"/>
      <c r="D844" s="264"/>
      <c r="E844" s="256" t="str">
        <f t="shared" si="166"/>
        <v/>
      </c>
      <c r="F844" s="256" t="str">
        <f t="shared" si="167"/>
        <v/>
      </c>
      <c r="G844" s="257"/>
      <c r="H844" s="258"/>
      <c r="I844" s="31"/>
    </row>
    <row r="845" spans="3:9" ht="12" customHeight="1" x14ac:dyDescent="0.2">
      <c r="C845" s="13"/>
      <c r="D845" s="264"/>
      <c r="E845" s="256" t="str">
        <f t="shared" si="166"/>
        <v/>
      </c>
      <c r="F845" s="256" t="str">
        <f t="shared" si="167"/>
        <v/>
      </c>
      <c r="G845" s="257"/>
      <c r="H845" s="258"/>
      <c r="I845" s="31"/>
    </row>
    <row r="846" spans="3:9" ht="12" customHeight="1" x14ac:dyDescent="0.2">
      <c r="C846" s="13"/>
      <c r="D846" s="264"/>
      <c r="E846" s="256" t="str">
        <f t="shared" si="166"/>
        <v/>
      </c>
      <c r="F846" s="256" t="str">
        <f t="shared" si="167"/>
        <v/>
      </c>
      <c r="G846" s="257"/>
      <c r="H846" s="258"/>
      <c r="I846" s="31"/>
    </row>
    <row r="847" spans="3:9" ht="12" customHeight="1" x14ac:dyDescent="0.2">
      <c r="C847" s="13"/>
      <c r="D847" s="264"/>
      <c r="E847" s="256" t="str">
        <f t="shared" si="166"/>
        <v/>
      </c>
      <c r="F847" s="256" t="str">
        <f t="shared" si="167"/>
        <v/>
      </c>
      <c r="G847" s="257"/>
      <c r="H847" s="258"/>
      <c r="I847" s="31"/>
    </row>
    <row r="848" spans="3:9" ht="12" customHeight="1" x14ac:dyDescent="0.2">
      <c r="C848" s="13"/>
      <c r="D848" s="264"/>
      <c r="E848" s="256" t="str">
        <f t="shared" si="166"/>
        <v/>
      </c>
      <c r="F848" s="256" t="str">
        <f t="shared" si="167"/>
        <v/>
      </c>
      <c r="G848" s="257"/>
      <c r="H848" s="258"/>
      <c r="I848" s="31"/>
    </row>
    <row r="849" spans="3:9" ht="12" customHeight="1" x14ac:dyDescent="0.2">
      <c r="C849" s="13"/>
      <c r="D849" s="264"/>
      <c r="E849" s="256" t="str">
        <f t="shared" si="166"/>
        <v/>
      </c>
      <c r="F849" s="256" t="str">
        <f t="shared" si="167"/>
        <v/>
      </c>
      <c r="G849" s="257"/>
      <c r="H849" s="258"/>
      <c r="I849" s="31"/>
    </row>
    <row r="850" spans="3:9" ht="12" customHeight="1" x14ac:dyDescent="0.2">
      <c r="C850" s="13"/>
      <c r="D850" s="264">
        <v>85</v>
      </c>
      <c r="E850" s="252" t="str">
        <f>IF(OR(VLOOKUP(D850,'Services - WHC'!$D$10:$F$109,2,FALSE)="",VLOOKUP(D850,'Services - WHC'!$D$10:$F$109,2,FALSE)="[Enter service]"),"",VLOOKUP(D850,'Services - WHC'!$D$10:$F$109,2,FALSE))</f>
        <v/>
      </c>
      <c r="F850" s="253" t="str">
        <f>IF(OR(VLOOKUP(D850,'Services - WHC'!$D$10:$F$109,3,FALSE)="",VLOOKUP(D850,'Services - WHC'!$D$10:$F$109,3,FALSE)="[Select]"),"",VLOOKUP(D850,'Services - WHC'!$D$10:$F$109,3,FALSE))</f>
        <v/>
      </c>
      <c r="G850" s="254"/>
      <c r="H850" s="255"/>
      <c r="I850" s="31"/>
    </row>
    <row r="851" spans="3:9" ht="12" customHeight="1" x14ac:dyDescent="0.2">
      <c r="C851" s="13"/>
      <c r="D851" s="264"/>
      <c r="E851" s="256" t="str">
        <f t="shared" ref="E851:E859" si="168">E850</f>
        <v/>
      </c>
      <c r="F851" s="256" t="str">
        <f t="shared" ref="F851:F859" si="169">F850</f>
        <v/>
      </c>
      <c r="G851" s="257"/>
      <c r="H851" s="258"/>
      <c r="I851" s="31"/>
    </row>
    <row r="852" spans="3:9" ht="12" customHeight="1" x14ac:dyDescent="0.2">
      <c r="C852" s="13"/>
      <c r="D852" s="264"/>
      <c r="E852" s="256" t="str">
        <f t="shared" si="168"/>
        <v/>
      </c>
      <c r="F852" s="256" t="str">
        <f t="shared" si="169"/>
        <v/>
      </c>
      <c r="G852" s="257"/>
      <c r="H852" s="258"/>
      <c r="I852" s="31"/>
    </row>
    <row r="853" spans="3:9" ht="12" customHeight="1" x14ac:dyDescent="0.2">
      <c r="C853" s="13"/>
      <c r="D853" s="264"/>
      <c r="E853" s="256" t="str">
        <f t="shared" si="168"/>
        <v/>
      </c>
      <c r="F853" s="256" t="str">
        <f t="shared" si="169"/>
        <v/>
      </c>
      <c r="G853" s="257"/>
      <c r="H853" s="258"/>
      <c r="I853" s="31"/>
    </row>
    <row r="854" spans="3:9" ht="12" customHeight="1" x14ac:dyDescent="0.2">
      <c r="C854" s="13"/>
      <c r="D854" s="264"/>
      <c r="E854" s="256" t="str">
        <f t="shared" si="168"/>
        <v/>
      </c>
      <c r="F854" s="256" t="str">
        <f t="shared" si="169"/>
        <v/>
      </c>
      <c r="G854" s="257"/>
      <c r="H854" s="258"/>
      <c r="I854" s="31"/>
    </row>
    <row r="855" spans="3:9" ht="12" customHeight="1" x14ac:dyDescent="0.2">
      <c r="C855" s="13"/>
      <c r="D855" s="264"/>
      <c r="E855" s="256" t="str">
        <f t="shared" si="168"/>
        <v/>
      </c>
      <c r="F855" s="256" t="str">
        <f t="shared" si="169"/>
        <v/>
      </c>
      <c r="G855" s="257"/>
      <c r="H855" s="258"/>
      <c r="I855" s="31"/>
    </row>
    <row r="856" spans="3:9" ht="12" customHeight="1" x14ac:dyDescent="0.2">
      <c r="C856" s="13"/>
      <c r="D856" s="264"/>
      <c r="E856" s="256" t="str">
        <f t="shared" si="168"/>
        <v/>
      </c>
      <c r="F856" s="256" t="str">
        <f t="shared" si="169"/>
        <v/>
      </c>
      <c r="G856" s="257"/>
      <c r="H856" s="258"/>
      <c r="I856" s="31"/>
    </row>
    <row r="857" spans="3:9" ht="12" customHeight="1" x14ac:dyDescent="0.2">
      <c r="C857" s="13"/>
      <c r="D857" s="264"/>
      <c r="E857" s="256" t="str">
        <f t="shared" si="168"/>
        <v/>
      </c>
      <c r="F857" s="256" t="str">
        <f t="shared" si="169"/>
        <v/>
      </c>
      <c r="G857" s="257"/>
      <c r="H857" s="258"/>
      <c r="I857" s="31"/>
    </row>
    <row r="858" spans="3:9" ht="12" customHeight="1" x14ac:dyDescent="0.2">
      <c r="C858" s="13"/>
      <c r="D858" s="264"/>
      <c r="E858" s="256" t="str">
        <f t="shared" si="168"/>
        <v/>
      </c>
      <c r="F858" s="256" t="str">
        <f t="shared" si="169"/>
        <v/>
      </c>
      <c r="G858" s="257"/>
      <c r="H858" s="258"/>
      <c r="I858" s="31"/>
    </row>
    <row r="859" spans="3:9" ht="12" customHeight="1" x14ac:dyDescent="0.2">
      <c r="C859" s="13"/>
      <c r="D859" s="264"/>
      <c r="E859" s="256" t="str">
        <f t="shared" si="168"/>
        <v/>
      </c>
      <c r="F859" s="256" t="str">
        <f t="shared" si="169"/>
        <v/>
      </c>
      <c r="G859" s="257"/>
      <c r="H859" s="258"/>
      <c r="I859" s="31"/>
    </row>
    <row r="860" spans="3:9" ht="12" customHeight="1" x14ac:dyDescent="0.2">
      <c r="C860" s="13"/>
      <c r="D860" s="264">
        <v>86</v>
      </c>
      <c r="E860" s="252" t="str">
        <f>IF(OR(VLOOKUP(D860,'Services - WHC'!$D$10:$F$109,2,FALSE)="",VLOOKUP(D860,'Services - WHC'!$D$10:$F$109,2,FALSE)="[Enter service]"),"",VLOOKUP(D860,'Services - WHC'!$D$10:$F$109,2,FALSE))</f>
        <v/>
      </c>
      <c r="F860" s="253" t="str">
        <f>IF(OR(VLOOKUP(D860,'Services - WHC'!$D$10:$F$109,3,FALSE)="",VLOOKUP(D860,'Services - WHC'!$D$10:$F$109,3,FALSE)="[Select]"),"",VLOOKUP(D860,'Services - WHC'!$D$10:$F$109,3,FALSE))</f>
        <v/>
      </c>
      <c r="G860" s="254"/>
      <c r="H860" s="255"/>
      <c r="I860" s="31"/>
    </row>
    <row r="861" spans="3:9" ht="12" customHeight="1" x14ac:dyDescent="0.2">
      <c r="C861" s="13"/>
      <c r="D861" s="264"/>
      <c r="E861" s="256" t="str">
        <f t="shared" ref="E861:E869" si="170">E860</f>
        <v/>
      </c>
      <c r="F861" s="256" t="str">
        <f t="shared" ref="F861:F869" si="171">F860</f>
        <v/>
      </c>
      <c r="G861" s="257"/>
      <c r="H861" s="258"/>
      <c r="I861" s="31"/>
    </row>
    <row r="862" spans="3:9" ht="12" customHeight="1" x14ac:dyDescent="0.2">
      <c r="C862" s="13"/>
      <c r="D862" s="264"/>
      <c r="E862" s="256" t="str">
        <f t="shared" si="170"/>
        <v/>
      </c>
      <c r="F862" s="256" t="str">
        <f t="shared" si="171"/>
        <v/>
      </c>
      <c r="G862" s="257"/>
      <c r="H862" s="258"/>
      <c r="I862" s="31"/>
    </row>
    <row r="863" spans="3:9" ht="12" customHeight="1" x14ac:dyDescent="0.2">
      <c r="C863" s="13"/>
      <c r="D863" s="264"/>
      <c r="E863" s="256" t="str">
        <f t="shared" si="170"/>
        <v/>
      </c>
      <c r="F863" s="256" t="str">
        <f t="shared" si="171"/>
        <v/>
      </c>
      <c r="G863" s="257"/>
      <c r="H863" s="258"/>
      <c r="I863" s="31"/>
    </row>
    <row r="864" spans="3:9" ht="12" customHeight="1" x14ac:dyDescent="0.2">
      <c r="C864" s="13"/>
      <c r="D864" s="264"/>
      <c r="E864" s="256" t="str">
        <f t="shared" si="170"/>
        <v/>
      </c>
      <c r="F864" s="256" t="str">
        <f t="shared" si="171"/>
        <v/>
      </c>
      <c r="G864" s="257"/>
      <c r="H864" s="258"/>
      <c r="I864" s="31"/>
    </row>
    <row r="865" spans="3:9" ht="12" customHeight="1" x14ac:dyDescent="0.2">
      <c r="C865" s="13"/>
      <c r="D865" s="264"/>
      <c r="E865" s="256" t="str">
        <f t="shared" si="170"/>
        <v/>
      </c>
      <c r="F865" s="256" t="str">
        <f t="shared" si="171"/>
        <v/>
      </c>
      <c r="G865" s="257"/>
      <c r="H865" s="258"/>
      <c r="I865" s="31"/>
    </row>
    <row r="866" spans="3:9" ht="12" customHeight="1" x14ac:dyDescent="0.2">
      <c r="C866" s="13"/>
      <c r="D866" s="264"/>
      <c r="E866" s="256" t="str">
        <f t="shared" si="170"/>
        <v/>
      </c>
      <c r="F866" s="256" t="str">
        <f t="shared" si="171"/>
        <v/>
      </c>
      <c r="G866" s="257"/>
      <c r="H866" s="258"/>
      <c r="I866" s="31"/>
    </row>
    <row r="867" spans="3:9" ht="12" customHeight="1" x14ac:dyDescent="0.2">
      <c r="C867" s="13"/>
      <c r="D867" s="264"/>
      <c r="E867" s="256" t="str">
        <f t="shared" si="170"/>
        <v/>
      </c>
      <c r="F867" s="256" t="str">
        <f t="shared" si="171"/>
        <v/>
      </c>
      <c r="G867" s="257"/>
      <c r="H867" s="258"/>
      <c r="I867" s="31"/>
    </row>
    <row r="868" spans="3:9" ht="12" customHeight="1" x14ac:dyDescent="0.2">
      <c r="C868" s="13"/>
      <c r="D868" s="264"/>
      <c r="E868" s="256" t="str">
        <f t="shared" si="170"/>
        <v/>
      </c>
      <c r="F868" s="256" t="str">
        <f t="shared" si="171"/>
        <v/>
      </c>
      <c r="G868" s="257"/>
      <c r="H868" s="258"/>
      <c r="I868" s="31"/>
    </row>
    <row r="869" spans="3:9" ht="12" customHeight="1" x14ac:dyDescent="0.2">
      <c r="C869" s="13"/>
      <c r="D869" s="264"/>
      <c r="E869" s="256" t="str">
        <f t="shared" si="170"/>
        <v/>
      </c>
      <c r="F869" s="256" t="str">
        <f t="shared" si="171"/>
        <v/>
      </c>
      <c r="G869" s="257"/>
      <c r="H869" s="258"/>
      <c r="I869" s="31"/>
    </row>
    <row r="870" spans="3:9" ht="12" customHeight="1" x14ac:dyDescent="0.2">
      <c r="C870" s="13"/>
      <c r="D870" s="264">
        <v>87</v>
      </c>
      <c r="E870" s="252" t="str">
        <f>IF(OR(VLOOKUP(D870,'Services - WHC'!$D$10:$F$109,2,FALSE)="",VLOOKUP(D870,'Services - WHC'!$D$10:$F$109,2,FALSE)="[Enter service]"),"",VLOOKUP(D870,'Services - WHC'!$D$10:$F$109,2,FALSE))</f>
        <v/>
      </c>
      <c r="F870" s="253" t="str">
        <f>IF(OR(VLOOKUP(D870,'Services - WHC'!$D$10:$F$109,3,FALSE)="",VLOOKUP(D870,'Services - WHC'!$D$10:$F$109,3,FALSE)="[Select]"),"",VLOOKUP(D870,'Services - WHC'!$D$10:$F$109,3,FALSE))</f>
        <v/>
      </c>
      <c r="G870" s="254"/>
      <c r="H870" s="255"/>
      <c r="I870" s="31"/>
    </row>
    <row r="871" spans="3:9" ht="12" customHeight="1" x14ac:dyDescent="0.2">
      <c r="C871" s="13"/>
      <c r="D871" s="264"/>
      <c r="E871" s="256" t="str">
        <f t="shared" ref="E871:E879" si="172">E870</f>
        <v/>
      </c>
      <c r="F871" s="256" t="str">
        <f t="shared" ref="F871:F879" si="173">F870</f>
        <v/>
      </c>
      <c r="G871" s="257"/>
      <c r="H871" s="258"/>
      <c r="I871" s="31"/>
    </row>
    <row r="872" spans="3:9" ht="12" customHeight="1" x14ac:dyDescent="0.2">
      <c r="C872" s="13"/>
      <c r="D872" s="264"/>
      <c r="E872" s="256" t="str">
        <f t="shared" si="172"/>
        <v/>
      </c>
      <c r="F872" s="256" t="str">
        <f t="shared" si="173"/>
        <v/>
      </c>
      <c r="G872" s="257"/>
      <c r="H872" s="258"/>
      <c r="I872" s="31"/>
    </row>
    <row r="873" spans="3:9" ht="12" customHeight="1" x14ac:dyDescent="0.2">
      <c r="C873" s="13"/>
      <c r="D873" s="264"/>
      <c r="E873" s="256" t="str">
        <f t="shared" si="172"/>
        <v/>
      </c>
      <c r="F873" s="256" t="str">
        <f t="shared" si="173"/>
        <v/>
      </c>
      <c r="G873" s="257"/>
      <c r="H873" s="258"/>
      <c r="I873" s="31"/>
    </row>
    <row r="874" spans="3:9" ht="12" customHeight="1" x14ac:dyDescent="0.2">
      <c r="C874" s="13"/>
      <c r="D874" s="264"/>
      <c r="E874" s="256" t="str">
        <f t="shared" si="172"/>
        <v/>
      </c>
      <c r="F874" s="256" t="str">
        <f t="shared" si="173"/>
        <v/>
      </c>
      <c r="G874" s="257"/>
      <c r="H874" s="258"/>
      <c r="I874" s="31"/>
    </row>
    <row r="875" spans="3:9" ht="12" customHeight="1" x14ac:dyDescent="0.2">
      <c r="C875" s="13"/>
      <c r="D875" s="264"/>
      <c r="E875" s="256" t="str">
        <f t="shared" si="172"/>
        <v/>
      </c>
      <c r="F875" s="256" t="str">
        <f t="shared" si="173"/>
        <v/>
      </c>
      <c r="G875" s="257"/>
      <c r="H875" s="258"/>
      <c r="I875" s="31"/>
    </row>
    <row r="876" spans="3:9" ht="12" customHeight="1" x14ac:dyDescent="0.2">
      <c r="C876" s="13"/>
      <c r="D876" s="264"/>
      <c r="E876" s="256" t="str">
        <f t="shared" si="172"/>
        <v/>
      </c>
      <c r="F876" s="256" t="str">
        <f t="shared" si="173"/>
        <v/>
      </c>
      <c r="G876" s="257"/>
      <c r="H876" s="258"/>
      <c r="I876" s="31"/>
    </row>
    <row r="877" spans="3:9" ht="12" customHeight="1" x14ac:dyDescent="0.2">
      <c r="C877" s="13"/>
      <c r="D877" s="264"/>
      <c r="E877" s="256" t="str">
        <f t="shared" si="172"/>
        <v/>
      </c>
      <c r="F877" s="256" t="str">
        <f t="shared" si="173"/>
        <v/>
      </c>
      <c r="G877" s="257"/>
      <c r="H877" s="258"/>
      <c r="I877" s="31"/>
    </row>
    <row r="878" spans="3:9" ht="12" customHeight="1" x14ac:dyDescent="0.2">
      <c r="C878" s="13"/>
      <c r="D878" s="264"/>
      <c r="E878" s="256" t="str">
        <f t="shared" si="172"/>
        <v/>
      </c>
      <c r="F878" s="256" t="str">
        <f t="shared" si="173"/>
        <v/>
      </c>
      <c r="G878" s="257"/>
      <c r="H878" s="258"/>
      <c r="I878" s="31"/>
    </row>
    <row r="879" spans="3:9" ht="12" customHeight="1" x14ac:dyDescent="0.2">
      <c r="C879" s="13"/>
      <c r="D879" s="264"/>
      <c r="E879" s="256" t="str">
        <f t="shared" si="172"/>
        <v/>
      </c>
      <c r="F879" s="256" t="str">
        <f t="shared" si="173"/>
        <v/>
      </c>
      <c r="G879" s="257"/>
      <c r="H879" s="258"/>
      <c r="I879" s="31"/>
    </row>
    <row r="880" spans="3:9" ht="12" customHeight="1" x14ac:dyDescent="0.2">
      <c r="C880" s="13"/>
      <c r="D880" s="264">
        <v>88</v>
      </c>
      <c r="E880" s="252" t="str">
        <f>IF(OR(VLOOKUP(D880,'Services - WHC'!$D$10:$F$109,2,FALSE)="",VLOOKUP(D880,'Services - WHC'!$D$10:$F$109,2,FALSE)="[Enter service]"),"",VLOOKUP(D880,'Services - WHC'!$D$10:$F$109,2,FALSE))</f>
        <v/>
      </c>
      <c r="F880" s="253" t="str">
        <f>IF(OR(VLOOKUP(D880,'Services - WHC'!$D$10:$F$109,3,FALSE)="",VLOOKUP(D880,'Services - WHC'!$D$10:$F$109,3,FALSE)="[Select]"),"",VLOOKUP(D880,'Services - WHC'!$D$10:$F$109,3,FALSE))</f>
        <v/>
      </c>
      <c r="G880" s="254"/>
      <c r="H880" s="255"/>
      <c r="I880" s="31"/>
    </row>
    <row r="881" spans="3:9" ht="12" customHeight="1" x14ac:dyDescent="0.2">
      <c r="C881" s="13"/>
      <c r="D881" s="264"/>
      <c r="E881" s="256" t="str">
        <f t="shared" ref="E881:E889" si="174">E880</f>
        <v/>
      </c>
      <c r="F881" s="256" t="str">
        <f t="shared" ref="F881:F889" si="175">F880</f>
        <v/>
      </c>
      <c r="G881" s="257"/>
      <c r="H881" s="258"/>
      <c r="I881" s="31"/>
    </row>
    <row r="882" spans="3:9" ht="12" customHeight="1" x14ac:dyDescent="0.2">
      <c r="C882" s="13"/>
      <c r="D882" s="264"/>
      <c r="E882" s="256" t="str">
        <f t="shared" si="174"/>
        <v/>
      </c>
      <c r="F882" s="256" t="str">
        <f t="shared" si="175"/>
        <v/>
      </c>
      <c r="G882" s="257"/>
      <c r="H882" s="258"/>
      <c r="I882" s="31"/>
    </row>
    <row r="883" spans="3:9" ht="12" customHeight="1" x14ac:dyDescent="0.2">
      <c r="C883" s="13"/>
      <c r="D883" s="264"/>
      <c r="E883" s="256" t="str">
        <f t="shared" si="174"/>
        <v/>
      </c>
      <c r="F883" s="256" t="str">
        <f t="shared" si="175"/>
        <v/>
      </c>
      <c r="G883" s="257"/>
      <c r="H883" s="258"/>
      <c r="I883" s="31"/>
    </row>
    <row r="884" spans="3:9" ht="12" customHeight="1" x14ac:dyDescent="0.2">
      <c r="C884" s="13"/>
      <c r="D884" s="264"/>
      <c r="E884" s="256" t="str">
        <f t="shared" si="174"/>
        <v/>
      </c>
      <c r="F884" s="256" t="str">
        <f t="shared" si="175"/>
        <v/>
      </c>
      <c r="G884" s="257"/>
      <c r="H884" s="258"/>
      <c r="I884" s="31"/>
    </row>
    <row r="885" spans="3:9" ht="12" customHeight="1" x14ac:dyDescent="0.2">
      <c r="C885" s="13"/>
      <c r="D885" s="264"/>
      <c r="E885" s="256" t="str">
        <f t="shared" si="174"/>
        <v/>
      </c>
      <c r="F885" s="256" t="str">
        <f t="shared" si="175"/>
        <v/>
      </c>
      <c r="G885" s="257"/>
      <c r="H885" s="258"/>
      <c r="I885" s="31"/>
    </row>
    <row r="886" spans="3:9" ht="12" customHeight="1" x14ac:dyDescent="0.2">
      <c r="C886" s="13"/>
      <c r="D886" s="264"/>
      <c r="E886" s="256" t="str">
        <f t="shared" si="174"/>
        <v/>
      </c>
      <c r="F886" s="256" t="str">
        <f t="shared" si="175"/>
        <v/>
      </c>
      <c r="G886" s="257"/>
      <c r="H886" s="258"/>
      <c r="I886" s="31"/>
    </row>
    <row r="887" spans="3:9" ht="12" customHeight="1" x14ac:dyDescent="0.2">
      <c r="C887" s="13"/>
      <c r="D887" s="264"/>
      <c r="E887" s="256" t="str">
        <f t="shared" si="174"/>
        <v/>
      </c>
      <c r="F887" s="256" t="str">
        <f t="shared" si="175"/>
        <v/>
      </c>
      <c r="G887" s="257"/>
      <c r="H887" s="258"/>
      <c r="I887" s="31"/>
    </row>
    <row r="888" spans="3:9" ht="12" customHeight="1" x14ac:dyDescent="0.2">
      <c r="C888" s="13"/>
      <c r="D888" s="264"/>
      <c r="E888" s="256" t="str">
        <f t="shared" si="174"/>
        <v/>
      </c>
      <c r="F888" s="256" t="str">
        <f t="shared" si="175"/>
        <v/>
      </c>
      <c r="G888" s="257"/>
      <c r="H888" s="258"/>
      <c r="I888" s="31"/>
    </row>
    <row r="889" spans="3:9" ht="12" customHeight="1" x14ac:dyDescent="0.2">
      <c r="C889" s="13"/>
      <c r="D889" s="264"/>
      <c r="E889" s="256" t="str">
        <f t="shared" si="174"/>
        <v/>
      </c>
      <c r="F889" s="256" t="str">
        <f t="shared" si="175"/>
        <v/>
      </c>
      <c r="G889" s="257"/>
      <c r="H889" s="258"/>
      <c r="I889" s="31"/>
    </row>
    <row r="890" spans="3:9" ht="12" customHeight="1" x14ac:dyDescent="0.2">
      <c r="C890" s="13"/>
      <c r="D890" s="264">
        <v>89</v>
      </c>
      <c r="E890" s="252" t="str">
        <f>IF(OR(VLOOKUP(D890,'Services - WHC'!$D$10:$F$109,2,FALSE)="",VLOOKUP(D890,'Services - WHC'!$D$10:$F$109,2,FALSE)="[Enter service]"),"",VLOOKUP(D890,'Services - WHC'!$D$10:$F$109,2,FALSE))</f>
        <v/>
      </c>
      <c r="F890" s="253" t="str">
        <f>IF(OR(VLOOKUP(D890,'Services - WHC'!$D$10:$F$109,3,FALSE)="",VLOOKUP(D890,'Services - WHC'!$D$10:$F$109,3,FALSE)="[Select]"),"",VLOOKUP(D890,'Services - WHC'!$D$10:$F$109,3,FALSE))</f>
        <v/>
      </c>
      <c r="G890" s="254"/>
      <c r="H890" s="255"/>
      <c r="I890" s="31"/>
    </row>
    <row r="891" spans="3:9" ht="12" customHeight="1" x14ac:dyDescent="0.2">
      <c r="C891" s="13"/>
      <c r="D891" s="264"/>
      <c r="E891" s="256" t="str">
        <f t="shared" ref="E891:E899" si="176">E890</f>
        <v/>
      </c>
      <c r="F891" s="256" t="str">
        <f t="shared" ref="F891:F899" si="177">F890</f>
        <v/>
      </c>
      <c r="G891" s="257"/>
      <c r="H891" s="258"/>
      <c r="I891" s="31"/>
    </row>
    <row r="892" spans="3:9" ht="12" customHeight="1" x14ac:dyDescent="0.2">
      <c r="C892" s="13"/>
      <c r="D892" s="264"/>
      <c r="E892" s="256" t="str">
        <f t="shared" si="176"/>
        <v/>
      </c>
      <c r="F892" s="256" t="str">
        <f t="shared" si="177"/>
        <v/>
      </c>
      <c r="G892" s="257"/>
      <c r="H892" s="258"/>
      <c r="I892" s="31"/>
    </row>
    <row r="893" spans="3:9" ht="12" customHeight="1" x14ac:dyDescent="0.2">
      <c r="C893" s="13"/>
      <c r="D893" s="264"/>
      <c r="E893" s="256" t="str">
        <f t="shared" si="176"/>
        <v/>
      </c>
      <c r="F893" s="256" t="str">
        <f t="shared" si="177"/>
        <v/>
      </c>
      <c r="G893" s="257"/>
      <c r="H893" s="258"/>
      <c r="I893" s="31"/>
    </row>
    <row r="894" spans="3:9" ht="12" customHeight="1" x14ac:dyDescent="0.2">
      <c r="C894" s="13"/>
      <c r="D894" s="264"/>
      <c r="E894" s="256" t="str">
        <f t="shared" si="176"/>
        <v/>
      </c>
      <c r="F894" s="256" t="str">
        <f t="shared" si="177"/>
        <v/>
      </c>
      <c r="G894" s="257"/>
      <c r="H894" s="258"/>
      <c r="I894" s="31"/>
    </row>
    <row r="895" spans="3:9" ht="12" customHeight="1" x14ac:dyDescent="0.2">
      <c r="C895" s="13"/>
      <c r="D895" s="264"/>
      <c r="E895" s="256" t="str">
        <f t="shared" si="176"/>
        <v/>
      </c>
      <c r="F895" s="256" t="str">
        <f t="shared" si="177"/>
        <v/>
      </c>
      <c r="G895" s="257"/>
      <c r="H895" s="258"/>
      <c r="I895" s="31"/>
    </row>
    <row r="896" spans="3:9" ht="12" customHeight="1" x14ac:dyDescent="0.2">
      <c r="C896" s="13"/>
      <c r="D896" s="264"/>
      <c r="E896" s="256" t="str">
        <f t="shared" si="176"/>
        <v/>
      </c>
      <c r="F896" s="256" t="str">
        <f t="shared" si="177"/>
        <v/>
      </c>
      <c r="G896" s="257"/>
      <c r="H896" s="258"/>
      <c r="I896" s="31"/>
    </row>
    <row r="897" spans="3:9" ht="12" customHeight="1" x14ac:dyDescent="0.2">
      <c r="C897" s="13"/>
      <c r="D897" s="264"/>
      <c r="E897" s="256" t="str">
        <f t="shared" si="176"/>
        <v/>
      </c>
      <c r="F897" s="256" t="str">
        <f t="shared" si="177"/>
        <v/>
      </c>
      <c r="G897" s="257"/>
      <c r="H897" s="258"/>
      <c r="I897" s="31"/>
    </row>
    <row r="898" spans="3:9" ht="12" customHeight="1" x14ac:dyDescent="0.2">
      <c r="C898" s="13"/>
      <c r="D898" s="264"/>
      <c r="E898" s="256" t="str">
        <f t="shared" si="176"/>
        <v/>
      </c>
      <c r="F898" s="256" t="str">
        <f t="shared" si="177"/>
        <v/>
      </c>
      <c r="G898" s="257"/>
      <c r="H898" s="258"/>
      <c r="I898" s="31"/>
    </row>
    <row r="899" spans="3:9" ht="12" customHeight="1" x14ac:dyDescent="0.2">
      <c r="C899" s="13"/>
      <c r="D899" s="264"/>
      <c r="E899" s="256" t="str">
        <f t="shared" si="176"/>
        <v/>
      </c>
      <c r="F899" s="256" t="str">
        <f t="shared" si="177"/>
        <v/>
      </c>
      <c r="G899" s="257"/>
      <c r="H899" s="258"/>
      <c r="I899" s="31"/>
    </row>
    <row r="900" spans="3:9" ht="12" customHeight="1" x14ac:dyDescent="0.2">
      <c r="C900" s="13"/>
      <c r="D900" s="264">
        <v>90</v>
      </c>
      <c r="E900" s="252" t="str">
        <f>IF(OR(VLOOKUP(D900,'Services - WHC'!$D$10:$F$109,2,FALSE)="",VLOOKUP(D900,'Services - WHC'!$D$10:$F$109,2,FALSE)="[Enter service]"),"",VLOOKUP(D900,'Services - WHC'!$D$10:$F$109,2,FALSE))</f>
        <v/>
      </c>
      <c r="F900" s="253" t="str">
        <f>IF(OR(VLOOKUP(D900,'Services - WHC'!$D$10:$F$109,3,FALSE)="",VLOOKUP(D900,'Services - WHC'!$D$10:$F$109,3,FALSE)="[Select]"),"",VLOOKUP(D900,'Services - WHC'!$D$10:$F$109,3,FALSE))</f>
        <v/>
      </c>
      <c r="G900" s="254"/>
      <c r="H900" s="255"/>
      <c r="I900" s="31"/>
    </row>
    <row r="901" spans="3:9" ht="12" customHeight="1" x14ac:dyDescent="0.2">
      <c r="C901" s="13"/>
      <c r="D901" s="264"/>
      <c r="E901" s="256" t="str">
        <f t="shared" ref="E901:E909" si="178">E900</f>
        <v/>
      </c>
      <c r="F901" s="256" t="str">
        <f t="shared" ref="F901:F909" si="179">F900</f>
        <v/>
      </c>
      <c r="G901" s="257"/>
      <c r="H901" s="258"/>
      <c r="I901" s="31"/>
    </row>
    <row r="902" spans="3:9" ht="12" customHeight="1" x14ac:dyDescent="0.2">
      <c r="C902" s="13"/>
      <c r="D902" s="264"/>
      <c r="E902" s="256" t="str">
        <f t="shared" si="178"/>
        <v/>
      </c>
      <c r="F902" s="256" t="str">
        <f t="shared" si="179"/>
        <v/>
      </c>
      <c r="G902" s="257"/>
      <c r="H902" s="258"/>
      <c r="I902" s="31"/>
    </row>
    <row r="903" spans="3:9" ht="12" customHeight="1" x14ac:dyDescent="0.2">
      <c r="C903" s="13"/>
      <c r="D903" s="264"/>
      <c r="E903" s="256" t="str">
        <f t="shared" si="178"/>
        <v/>
      </c>
      <c r="F903" s="256" t="str">
        <f t="shared" si="179"/>
        <v/>
      </c>
      <c r="G903" s="257"/>
      <c r="H903" s="258"/>
      <c r="I903" s="31"/>
    </row>
    <row r="904" spans="3:9" ht="12" customHeight="1" x14ac:dyDescent="0.2">
      <c r="C904" s="13"/>
      <c r="D904" s="264"/>
      <c r="E904" s="256" t="str">
        <f t="shared" si="178"/>
        <v/>
      </c>
      <c r="F904" s="256" t="str">
        <f t="shared" si="179"/>
        <v/>
      </c>
      <c r="G904" s="257"/>
      <c r="H904" s="258"/>
      <c r="I904" s="31"/>
    </row>
    <row r="905" spans="3:9" ht="12" customHeight="1" x14ac:dyDescent="0.2">
      <c r="C905" s="13"/>
      <c r="D905" s="264"/>
      <c r="E905" s="256" t="str">
        <f t="shared" si="178"/>
        <v/>
      </c>
      <c r="F905" s="256" t="str">
        <f t="shared" si="179"/>
        <v/>
      </c>
      <c r="G905" s="257"/>
      <c r="H905" s="258"/>
      <c r="I905" s="31"/>
    </row>
    <row r="906" spans="3:9" ht="12" customHeight="1" x14ac:dyDescent="0.2">
      <c r="C906" s="13"/>
      <c r="D906" s="264"/>
      <c r="E906" s="256" t="str">
        <f t="shared" si="178"/>
        <v/>
      </c>
      <c r="F906" s="256" t="str">
        <f t="shared" si="179"/>
        <v/>
      </c>
      <c r="G906" s="257"/>
      <c r="H906" s="258"/>
      <c r="I906" s="31"/>
    </row>
    <row r="907" spans="3:9" ht="12" customHeight="1" x14ac:dyDescent="0.2">
      <c r="C907" s="13"/>
      <c r="D907" s="264"/>
      <c r="E907" s="256" t="str">
        <f t="shared" si="178"/>
        <v/>
      </c>
      <c r="F907" s="256" t="str">
        <f t="shared" si="179"/>
        <v/>
      </c>
      <c r="G907" s="257"/>
      <c r="H907" s="258"/>
      <c r="I907" s="31"/>
    </row>
    <row r="908" spans="3:9" ht="12" customHeight="1" x14ac:dyDescent="0.2">
      <c r="C908" s="13"/>
      <c r="D908" s="264"/>
      <c r="E908" s="256" t="str">
        <f t="shared" si="178"/>
        <v/>
      </c>
      <c r="F908" s="256" t="str">
        <f t="shared" si="179"/>
        <v/>
      </c>
      <c r="G908" s="257"/>
      <c r="H908" s="258"/>
      <c r="I908" s="31"/>
    </row>
    <row r="909" spans="3:9" ht="12" customHeight="1" x14ac:dyDescent="0.2">
      <c r="C909" s="13"/>
      <c r="D909" s="264"/>
      <c r="E909" s="256" t="str">
        <f t="shared" si="178"/>
        <v/>
      </c>
      <c r="F909" s="256" t="str">
        <f t="shared" si="179"/>
        <v/>
      </c>
      <c r="G909" s="257"/>
      <c r="H909" s="258"/>
      <c r="I909" s="31"/>
    </row>
    <row r="910" spans="3:9" ht="12" customHeight="1" x14ac:dyDescent="0.2">
      <c r="C910" s="13"/>
      <c r="D910" s="264">
        <v>91</v>
      </c>
      <c r="E910" s="252" t="str">
        <f>IF(OR(VLOOKUP(D910,'Services - WHC'!$D$10:$F$109,2,FALSE)="",VLOOKUP(D910,'Services - WHC'!$D$10:$F$109,2,FALSE)="[Enter service]"),"",VLOOKUP(D910,'Services - WHC'!$D$10:$F$109,2,FALSE))</f>
        <v/>
      </c>
      <c r="F910" s="253" t="str">
        <f>IF(OR(VLOOKUP(D910,'Services - WHC'!$D$10:$F$109,3,FALSE)="",VLOOKUP(D910,'Services - WHC'!$D$10:$F$109,3,FALSE)="[Select]"),"",VLOOKUP(D910,'Services - WHC'!$D$10:$F$109,3,FALSE))</f>
        <v/>
      </c>
      <c r="G910" s="254"/>
      <c r="H910" s="255"/>
      <c r="I910" s="31"/>
    </row>
    <row r="911" spans="3:9" ht="12" customHeight="1" x14ac:dyDescent="0.2">
      <c r="C911" s="13"/>
      <c r="D911" s="264"/>
      <c r="E911" s="256" t="str">
        <f t="shared" ref="E911:E919" si="180">E910</f>
        <v/>
      </c>
      <c r="F911" s="256" t="str">
        <f t="shared" ref="F911:F919" si="181">F910</f>
        <v/>
      </c>
      <c r="G911" s="257"/>
      <c r="H911" s="258"/>
      <c r="I911" s="31"/>
    </row>
    <row r="912" spans="3:9" ht="12" customHeight="1" x14ac:dyDescent="0.2">
      <c r="C912" s="13"/>
      <c r="D912" s="264"/>
      <c r="E912" s="256" t="str">
        <f t="shared" si="180"/>
        <v/>
      </c>
      <c r="F912" s="256" t="str">
        <f t="shared" si="181"/>
        <v/>
      </c>
      <c r="G912" s="257"/>
      <c r="H912" s="258"/>
      <c r="I912" s="31"/>
    </row>
    <row r="913" spans="3:9" ht="12" customHeight="1" x14ac:dyDescent="0.2">
      <c r="C913" s="13"/>
      <c r="D913" s="264"/>
      <c r="E913" s="256" t="str">
        <f t="shared" si="180"/>
        <v/>
      </c>
      <c r="F913" s="256" t="str">
        <f t="shared" si="181"/>
        <v/>
      </c>
      <c r="G913" s="257"/>
      <c r="H913" s="258"/>
      <c r="I913" s="31"/>
    </row>
    <row r="914" spans="3:9" ht="12" customHeight="1" x14ac:dyDescent="0.2">
      <c r="C914" s="13"/>
      <c r="D914" s="264"/>
      <c r="E914" s="256" t="str">
        <f t="shared" si="180"/>
        <v/>
      </c>
      <c r="F914" s="256" t="str">
        <f t="shared" si="181"/>
        <v/>
      </c>
      <c r="G914" s="257"/>
      <c r="H914" s="258"/>
      <c r="I914" s="31"/>
    </row>
    <row r="915" spans="3:9" ht="12" customHeight="1" x14ac:dyDescent="0.2">
      <c r="C915" s="13"/>
      <c r="D915" s="264"/>
      <c r="E915" s="256" t="str">
        <f t="shared" si="180"/>
        <v/>
      </c>
      <c r="F915" s="256" t="str">
        <f t="shared" si="181"/>
        <v/>
      </c>
      <c r="G915" s="257"/>
      <c r="H915" s="258"/>
      <c r="I915" s="31"/>
    </row>
    <row r="916" spans="3:9" ht="12" customHeight="1" x14ac:dyDescent="0.2">
      <c r="C916" s="13"/>
      <c r="D916" s="264"/>
      <c r="E916" s="256" t="str">
        <f t="shared" si="180"/>
        <v/>
      </c>
      <c r="F916" s="256" t="str">
        <f t="shared" si="181"/>
        <v/>
      </c>
      <c r="G916" s="257"/>
      <c r="H916" s="258"/>
      <c r="I916" s="31"/>
    </row>
    <row r="917" spans="3:9" ht="12" customHeight="1" x14ac:dyDescent="0.2">
      <c r="C917" s="13"/>
      <c r="D917" s="264"/>
      <c r="E917" s="256" t="str">
        <f t="shared" si="180"/>
        <v/>
      </c>
      <c r="F917" s="256" t="str">
        <f t="shared" si="181"/>
        <v/>
      </c>
      <c r="G917" s="257"/>
      <c r="H917" s="258"/>
      <c r="I917" s="31"/>
    </row>
    <row r="918" spans="3:9" ht="12" customHeight="1" x14ac:dyDescent="0.2">
      <c r="C918" s="13"/>
      <c r="D918" s="264"/>
      <c r="E918" s="256" t="str">
        <f t="shared" si="180"/>
        <v/>
      </c>
      <c r="F918" s="256" t="str">
        <f t="shared" si="181"/>
        <v/>
      </c>
      <c r="G918" s="257"/>
      <c r="H918" s="258"/>
      <c r="I918" s="31"/>
    </row>
    <row r="919" spans="3:9" ht="12" customHeight="1" x14ac:dyDescent="0.2">
      <c r="C919" s="13"/>
      <c r="D919" s="264"/>
      <c r="E919" s="256" t="str">
        <f t="shared" si="180"/>
        <v/>
      </c>
      <c r="F919" s="256" t="str">
        <f t="shared" si="181"/>
        <v/>
      </c>
      <c r="G919" s="257"/>
      <c r="H919" s="258"/>
      <c r="I919" s="31"/>
    </row>
    <row r="920" spans="3:9" ht="12" customHeight="1" x14ac:dyDescent="0.2">
      <c r="C920" s="13"/>
      <c r="D920" s="264">
        <v>92</v>
      </c>
      <c r="E920" s="252" t="str">
        <f>IF(OR(VLOOKUP(D920,'Services - WHC'!$D$10:$F$109,2,FALSE)="",VLOOKUP(D920,'Services - WHC'!$D$10:$F$109,2,FALSE)="[Enter service]"),"",VLOOKUP(D920,'Services - WHC'!$D$10:$F$109,2,FALSE))</f>
        <v/>
      </c>
      <c r="F920" s="253" t="str">
        <f>IF(OR(VLOOKUP(D920,'Services - WHC'!$D$10:$F$109,3,FALSE)="",VLOOKUP(D920,'Services - WHC'!$D$10:$F$109,3,FALSE)="[Select]"),"",VLOOKUP(D920,'Services - WHC'!$D$10:$F$109,3,FALSE))</f>
        <v/>
      </c>
      <c r="G920" s="254"/>
      <c r="H920" s="255"/>
      <c r="I920" s="31"/>
    </row>
    <row r="921" spans="3:9" ht="12" customHeight="1" x14ac:dyDescent="0.2">
      <c r="C921" s="13"/>
      <c r="D921" s="264"/>
      <c r="E921" s="256" t="str">
        <f t="shared" ref="E921:E929" si="182">E920</f>
        <v/>
      </c>
      <c r="F921" s="256" t="str">
        <f t="shared" ref="F921:F929" si="183">F920</f>
        <v/>
      </c>
      <c r="G921" s="257"/>
      <c r="H921" s="258"/>
      <c r="I921" s="31"/>
    </row>
    <row r="922" spans="3:9" ht="12" customHeight="1" x14ac:dyDescent="0.2">
      <c r="C922" s="13"/>
      <c r="D922" s="264"/>
      <c r="E922" s="256" t="str">
        <f t="shared" si="182"/>
        <v/>
      </c>
      <c r="F922" s="256" t="str">
        <f t="shared" si="183"/>
        <v/>
      </c>
      <c r="G922" s="257"/>
      <c r="H922" s="258"/>
      <c r="I922" s="31"/>
    </row>
    <row r="923" spans="3:9" ht="12" customHeight="1" x14ac:dyDescent="0.2">
      <c r="C923" s="13"/>
      <c r="D923" s="264"/>
      <c r="E923" s="256" t="str">
        <f t="shared" si="182"/>
        <v/>
      </c>
      <c r="F923" s="256" t="str">
        <f t="shared" si="183"/>
        <v/>
      </c>
      <c r="G923" s="257"/>
      <c r="H923" s="258"/>
      <c r="I923" s="31"/>
    </row>
    <row r="924" spans="3:9" ht="12" customHeight="1" x14ac:dyDescent="0.2">
      <c r="C924" s="13"/>
      <c r="D924" s="264"/>
      <c r="E924" s="256" t="str">
        <f t="shared" si="182"/>
        <v/>
      </c>
      <c r="F924" s="256" t="str">
        <f t="shared" si="183"/>
        <v/>
      </c>
      <c r="G924" s="257"/>
      <c r="H924" s="258"/>
      <c r="I924" s="31"/>
    </row>
    <row r="925" spans="3:9" ht="12" customHeight="1" x14ac:dyDescent="0.2">
      <c r="C925" s="13"/>
      <c r="D925" s="264"/>
      <c r="E925" s="256" t="str">
        <f t="shared" si="182"/>
        <v/>
      </c>
      <c r="F925" s="256" t="str">
        <f t="shared" si="183"/>
        <v/>
      </c>
      <c r="G925" s="257"/>
      <c r="H925" s="258"/>
      <c r="I925" s="31"/>
    </row>
    <row r="926" spans="3:9" ht="12" customHeight="1" x14ac:dyDescent="0.2">
      <c r="C926" s="13"/>
      <c r="D926" s="264"/>
      <c r="E926" s="256" t="str">
        <f t="shared" si="182"/>
        <v/>
      </c>
      <c r="F926" s="256" t="str">
        <f t="shared" si="183"/>
        <v/>
      </c>
      <c r="G926" s="257"/>
      <c r="H926" s="258"/>
      <c r="I926" s="31"/>
    </row>
    <row r="927" spans="3:9" ht="12" customHeight="1" x14ac:dyDescent="0.2">
      <c r="C927" s="13"/>
      <c r="D927" s="264"/>
      <c r="E927" s="256" t="str">
        <f t="shared" si="182"/>
        <v/>
      </c>
      <c r="F927" s="256" t="str">
        <f t="shared" si="183"/>
        <v/>
      </c>
      <c r="G927" s="257"/>
      <c r="H927" s="258"/>
      <c r="I927" s="31"/>
    </row>
    <row r="928" spans="3:9" ht="12" customHeight="1" x14ac:dyDescent="0.2">
      <c r="C928" s="13"/>
      <c r="D928" s="264"/>
      <c r="E928" s="256" t="str">
        <f t="shared" si="182"/>
        <v/>
      </c>
      <c r="F928" s="256" t="str">
        <f t="shared" si="183"/>
        <v/>
      </c>
      <c r="G928" s="257"/>
      <c r="H928" s="258"/>
      <c r="I928" s="31"/>
    </row>
    <row r="929" spans="3:9" ht="12" customHeight="1" x14ac:dyDescent="0.2">
      <c r="C929" s="13"/>
      <c r="D929" s="264"/>
      <c r="E929" s="256" t="str">
        <f t="shared" si="182"/>
        <v/>
      </c>
      <c r="F929" s="256" t="str">
        <f t="shared" si="183"/>
        <v/>
      </c>
      <c r="G929" s="257"/>
      <c r="H929" s="258"/>
      <c r="I929" s="31"/>
    </row>
    <row r="930" spans="3:9" ht="12" customHeight="1" x14ac:dyDescent="0.2">
      <c r="C930" s="13"/>
      <c r="D930" s="264">
        <v>93</v>
      </c>
      <c r="E930" s="252" t="str">
        <f>IF(OR(VLOOKUP(D930,'Services - WHC'!$D$10:$F$109,2,FALSE)="",VLOOKUP(D930,'Services - WHC'!$D$10:$F$109,2,FALSE)="[Enter service]"),"",VLOOKUP(D930,'Services - WHC'!$D$10:$F$109,2,FALSE))</f>
        <v/>
      </c>
      <c r="F930" s="253" t="str">
        <f>IF(OR(VLOOKUP(D930,'Services - WHC'!$D$10:$F$109,3,FALSE)="",VLOOKUP(D930,'Services - WHC'!$D$10:$F$109,3,FALSE)="[Select]"),"",VLOOKUP(D930,'Services - WHC'!$D$10:$F$109,3,FALSE))</f>
        <v/>
      </c>
      <c r="G930" s="254"/>
      <c r="H930" s="255"/>
      <c r="I930" s="31"/>
    </row>
    <row r="931" spans="3:9" ht="12" customHeight="1" x14ac:dyDescent="0.2">
      <c r="C931" s="13"/>
      <c r="D931" s="264"/>
      <c r="E931" s="256" t="str">
        <f t="shared" ref="E931:E939" si="184">E930</f>
        <v/>
      </c>
      <c r="F931" s="256" t="str">
        <f t="shared" ref="F931:F939" si="185">F930</f>
        <v/>
      </c>
      <c r="G931" s="257"/>
      <c r="H931" s="258"/>
      <c r="I931" s="31"/>
    </row>
    <row r="932" spans="3:9" ht="12" customHeight="1" x14ac:dyDescent="0.2">
      <c r="C932" s="13"/>
      <c r="D932" s="264"/>
      <c r="E932" s="256" t="str">
        <f t="shared" si="184"/>
        <v/>
      </c>
      <c r="F932" s="256" t="str">
        <f t="shared" si="185"/>
        <v/>
      </c>
      <c r="G932" s="257"/>
      <c r="H932" s="258"/>
      <c r="I932" s="31"/>
    </row>
    <row r="933" spans="3:9" ht="12" customHeight="1" x14ac:dyDescent="0.2">
      <c r="C933" s="13"/>
      <c r="D933" s="264"/>
      <c r="E933" s="256" t="str">
        <f t="shared" si="184"/>
        <v/>
      </c>
      <c r="F933" s="256" t="str">
        <f t="shared" si="185"/>
        <v/>
      </c>
      <c r="G933" s="257"/>
      <c r="H933" s="258"/>
      <c r="I933" s="31"/>
    </row>
    <row r="934" spans="3:9" ht="12" customHeight="1" x14ac:dyDescent="0.2">
      <c r="C934" s="13"/>
      <c r="D934" s="264"/>
      <c r="E934" s="256" t="str">
        <f t="shared" si="184"/>
        <v/>
      </c>
      <c r="F934" s="256" t="str">
        <f t="shared" si="185"/>
        <v/>
      </c>
      <c r="G934" s="257"/>
      <c r="H934" s="258"/>
      <c r="I934" s="31"/>
    </row>
    <row r="935" spans="3:9" ht="12" customHeight="1" x14ac:dyDescent="0.2">
      <c r="C935" s="13"/>
      <c r="D935" s="264"/>
      <c r="E935" s="256" t="str">
        <f t="shared" si="184"/>
        <v/>
      </c>
      <c r="F935" s="256" t="str">
        <f t="shared" si="185"/>
        <v/>
      </c>
      <c r="G935" s="257"/>
      <c r="H935" s="258"/>
      <c r="I935" s="31"/>
    </row>
    <row r="936" spans="3:9" ht="12" customHeight="1" x14ac:dyDescent="0.2">
      <c r="C936" s="13"/>
      <c r="D936" s="264"/>
      <c r="E936" s="256" t="str">
        <f t="shared" si="184"/>
        <v/>
      </c>
      <c r="F936" s="256" t="str">
        <f t="shared" si="185"/>
        <v/>
      </c>
      <c r="G936" s="257"/>
      <c r="H936" s="258"/>
      <c r="I936" s="31"/>
    </row>
    <row r="937" spans="3:9" ht="12" customHeight="1" x14ac:dyDescent="0.2">
      <c r="C937" s="13"/>
      <c r="D937" s="264"/>
      <c r="E937" s="256" t="str">
        <f t="shared" si="184"/>
        <v/>
      </c>
      <c r="F937" s="256" t="str">
        <f t="shared" si="185"/>
        <v/>
      </c>
      <c r="G937" s="257"/>
      <c r="H937" s="258"/>
      <c r="I937" s="31"/>
    </row>
    <row r="938" spans="3:9" ht="12" customHeight="1" x14ac:dyDescent="0.2">
      <c r="C938" s="13"/>
      <c r="D938" s="264"/>
      <c r="E938" s="256" t="str">
        <f t="shared" si="184"/>
        <v/>
      </c>
      <c r="F938" s="256" t="str">
        <f t="shared" si="185"/>
        <v/>
      </c>
      <c r="G938" s="257"/>
      <c r="H938" s="258"/>
      <c r="I938" s="31"/>
    </row>
    <row r="939" spans="3:9" ht="12" customHeight="1" x14ac:dyDescent="0.2">
      <c r="C939" s="13"/>
      <c r="D939" s="264"/>
      <c r="E939" s="256" t="str">
        <f t="shared" si="184"/>
        <v/>
      </c>
      <c r="F939" s="256" t="str">
        <f t="shared" si="185"/>
        <v/>
      </c>
      <c r="G939" s="257"/>
      <c r="H939" s="258"/>
      <c r="I939" s="31"/>
    </row>
    <row r="940" spans="3:9" ht="12" customHeight="1" x14ac:dyDescent="0.2">
      <c r="C940" s="13"/>
      <c r="D940" s="264">
        <v>94</v>
      </c>
      <c r="E940" s="252" t="str">
        <f>IF(OR(VLOOKUP(D940,'Services - WHC'!$D$10:$F$109,2,FALSE)="",VLOOKUP(D940,'Services - WHC'!$D$10:$F$109,2,FALSE)="[Enter service]"),"",VLOOKUP(D940,'Services - WHC'!$D$10:$F$109,2,FALSE))</f>
        <v/>
      </c>
      <c r="F940" s="253" t="str">
        <f>IF(OR(VLOOKUP(D940,'Services - WHC'!$D$10:$F$109,3,FALSE)="",VLOOKUP(D940,'Services - WHC'!$D$10:$F$109,3,FALSE)="[Select]"),"",VLOOKUP(D940,'Services - WHC'!$D$10:$F$109,3,FALSE))</f>
        <v/>
      </c>
      <c r="G940" s="254"/>
      <c r="H940" s="255"/>
      <c r="I940" s="31"/>
    </row>
    <row r="941" spans="3:9" ht="12" customHeight="1" x14ac:dyDescent="0.2">
      <c r="C941" s="13"/>
      <c r="D941" s="264"/>
      <c r="E941" s="256" t="str">
        <f t="shared" ref="E941:E949" si="186">E940</f>
        <v/>
      </c>
      <c r="F941" s="256" t="str">
        <f t="shared" ref="F941:F949" si="187">F940</f>
        <v/>
      </c>
      <c r="G941" s="257"/>
      <c r="H941" s="258"/>
      <c r="I941" s="31"/>
    </row>
    <row r="942" spans="3:9" ht="12" customHeight="1" x14ac:dyDescent="0.2">
      <c r="C942" s="13"/>
      <c r="D942" s="264"/>
      <c r="E942" s="256" t="str">
        <f t="shared" si="186"/>
        <v/>
      </c>
      <c r="F942" s="256" t="str">
        <f t="shared" si="187"/>
        <v/>
      </c>
      <c r="G942" s="257"/>
      <c r="H942" s="258"/>
      <c r="I942" s="31"/>
    </row>
    <row r="943" spans="3:9" ht="12" customHeight="1" x14ac:dyDescent="0.2">
      <c r="C943" s="13"/>
      <c r="D943" s="264"/>
      <c r="E943" s="256" t="str">
        <f t="shared" si="186"/>
        <v/>
      </c>
      <c r="F943" s="256" t="str">
        <f t="shared" si="187"/>
        <v/>
      </c>
      <c r="G943" s="257"/>
      <c r="H943" s="258"/>
      <c r="I943" s="31"/>
    </row>
    <row r="944" spans="3:9" ht="12" customHeight="1" x14ac:dyDescent="0.2">
      <c r="C944" s="13"/>
      <c r="D944" s="264"/>
      <c r="E944" s="256" t="str">
        <f t="shared" si="186"/>
        <v/>
      </c>
      <c r="F944" s="256" t="str">
        <f t="shared" si="187"/>
        <v/>
      </c>
      <c r="G944" s="257"/>
      <c r="H944" s="258"/>
      <c r="I944" s="31"/>
    </row>
    <row r="945" spans="3:9" ht="12" customHeight="1" x14ac:dyDescent="0.2">
      <c r="C945" s="13"/>
      <c r="D945" s="264"/>
      <c r="E945" s="256" t="str">
        <f t="shared" si="186"/>
        <v/>
      </c>
      <c r="F945" s="256" t="str">
        <f t="shared" si="187"/>
        <v/>
      </c>
      <c r="G945" s="257"/>
      <c r="H945" s="258"/>
      <c r="I945" s="31"/>
    </row>
    <row r="946" spans="3:9" ht="12" customHeight="1" x14ac:dyDescent="0.2">
      <c r="C946" s="13"/>
      <c r="D946" s="264"/>
      <c r="E946" s="256" t="str">
        <f t="shared" si="186"/>
        <v/>
      </c>
      <c r="F946" s="256" t="str">
        <f t="shared" si="187"/>
        <v/>
      </c>
      <c r="G946" s="257"/>
      <c r="H946" s="258"/>
      <c r="I946" s="31"/>
    </row>
    <row r="947" spans="3:9" ht="12" customHeight="1" x14ac:dyDescent="0.2">
      <c r="C947" s="13"/>
      <c r="D947" s="264"/>
      <c r="E947" s="256" t="str">
        <f t="shared" si="186"/>
        <v/>
      </c>
      <c r="F947" s="256" t="str">
        <f t="shared" si="187"/>
        <v/>
      </c>
      <c r="G947" s="257"/>
      <c r="H947" s="258"/>
      <c r="I947" s="31"/>
    </row>
    <row r="948" spans="3:9" ht="12" customHeight="1" x14ac:dyDescent="0.2">
      <c r="C948" s="13"/>
      <c r="D948" s="264"/>
      <c r="E948" s="256" t="str">
        <f t="shared" si="186"/>
        <v/>
      </c>
      <c r="F948" s="256" t="str">
        <f t="shared" si="187"/>
        <v/>
      </c>
      <c r="G948" s="257"/>
      <c r="H948" s="258"/>
      <c r="I948" s="31"/>
    </row>
    <row r="949" spans="3:9" ht="12" customHeight="1" x14ac:dyDescent="0.2">
      <c r="C949" s="13"/>
      <c r="D949" s="264"/>
      <c r="E949" s="256" t="str">
        <f t="shared" si="186"/>
        <v/>
      </c>
      <c r="F949" s="256" t="str">
        <f t="shared" si="187"/>
        <v/>
      </c>
      <c r="G949" s="257"/>
      <c r="H949" s="258"/>
      <c r="I949" s="31"/>
    </row>
    <row r="950" spans="3:9" ht="12" customHeight="1" x14ac:dyDescent="0.2">
      <c r="C950" s="13"/>
      <c r="D950" s="264">
        <v>95</v>
      </c>
      <c r="E950" s="252" t="str">
        <f>IF(OR(VLOOKUP(D950,'Services - WHC'!$D$10:$F$109,2,FALSE)="",VLOOKUP(D950,'Services - WHC'!$D$10:$F$109,2,FALSE)="[Enter service]"),"",VLOOKUP(D950,'Services - WHC'!$D$10:$F$109,2,FALSE))</f>
        <v/>
      </c>
      <c r="F950" s="253" t="str">
        <f>IF(OR(VLOOKUP(D950,'Services - WHC'!$D$10:$F$109,3,FALSE)="",VLOOKUP(D950,'Services - WHC'!$D$10:$F$109,3,FALSE)="[Select]"),"",VLOOKUP(D950,'Services - WHC'!$D$10:$F$109,3,FALSE))</f>
        <v/>
      </c>
      <c r="G950" s="254"/>
      <c r="H950" s="255"/>
      <c r="I950" s="31"/>
    </row>
    <row r="951" spans="3:9" ht="12" customHeight="1" x14ac:dyDescent="0.2">
      <c r="C951" s="13"/>
      <c r="D951" s="264"/>
      <c r="E951" s="256" t="str">
        <f t="shared" ref="E951:E959" si="188">E950</f>
        <v/>
      </c>
      <c r="F951" s="256" t="str">
        <f t="shared" ref="F951:F959" si="189">F950</f>
        <v/>
      </c>
      <c r="G951" s="257"/>
      <c r="H951" s="258"/>
      <c r="I951" s="31"/>
    </row>
    <row r="952" spans="3:9" ht="12" customHeight="1" x14ac:dyDescent="0.2">
      <c r="C952" s="13"/>
      <c r="D952" s="264"/>
      <c r="E952" s="256" t="str">
        <f t="shared" si="188"/>
        <v/>
      </c>
      <c r="F952" s="256" t="str">
        <f t="shared" si="189"/>
        <v/>
      </c>
      <c r="G952" s="257"/>
      <c r="H952" s="258"/>
      <c r="I952" s="31"/>
    </row>
    <row r="953" spans="3:9" ht="12" customHeight="1" x14ac:dyDescent="0.2">
      <c r="C953" s="13"/>
      <c r="D953" s="264"/>
      <c r="E953" s="256" t="str">
        <f t="shared" si="188"/>
        <v/>
      </c>
      <c r="F953" s="256" t="str">
        <f t="shared" si="189"/>
        <v/>
      </c>
      <c r="G953" s="257"/>
      <c r="H953" s="258"/>
      <c r="I953" s="31"/>
    </row>
    <row r="954" spans="3:9" ht="12" customHeight="1" x14ac:dyDescent="0.2">
      <c r="C954" s="13"/>
      <c r="D954" s="264"/>
      <c r="E954" s="256" t="str">
        <f t="shared" si="188"/>
        <v/>
      </c>
      <c r="F954" s="256" t="str">
        <f t="shared" si="189"/>
        <v/>
      </c>
      <c r="G954" s="257"/>
      <c r="H954" s="258"/>
      <c r="I954" s="31"/>
    </row>
    <row r="955" spans="3:9" ht="12" customHeight="1" x14ac:dyDescent="0.2">
      <c r="C955" s="13"/>
      <c r="D955" s="264"/>
      <c r="E955" s="256" t="str">
        <f t="shared" si="188"/>
        <v/>
      </c>
      <c r="F955" s="256" t="str">
        <f t="shared" si="189"/>
        <v/>
      </c>
      <c r="G955" s="257"/>
      <c r="H955" s="258"/>
      <c r="I955" s="31"/>
    </row>
    <row r="956" spans="3:9" ht="12" customHeight="1" x14ac:dyDescent="0.2">
      <c r="C956" s="13"/>
      <c r="D956" s="264"/>
      <c r="E956" s="256" t="str">
        <f t="shared" si="188"/>
        <v/>
      </c>
      <c r="F956" s="256" t="str">
        <f t="shared" si="189"/>
        <v/>
      </c>
      <c r="G956" s="257"/>
      <c r="H956" s="258"/>
      <c r="I956" s="31"/>
    </row>
    <row r="957" spans="3:9" ht="12" customHeight="1" x14ac:dyDescent="0.2">
      <c r="C957" s="13"/>
      <c r="D957" s="264"/>
      <c r="E957" s="256" t="str">
        <f t="shared" si="188"/>
        <v/>
      </c>
      <c r="F957" s="256" t="str">
        <f t="shared" si="189"/>
        <v/>
      </c>
      <c r="G957" s="257"/>
      <c r="H957" s="258"/>
      <c r="I957" s="31"/>
    </row>
    <row r="958" spans="3:9" ht="12" customHeight="1" x14ac:dyDescent="0.2">
      <c r="C958" s="13"/>
      <c r="D958" s="264"/>
      <c r="E958" s="256" t="str">
        <f t="shared" si="188"/>
        <v/>
      </c>
      <c r="F958" s="256" t="str">
        <f t="shared" si="189"/>
        <v/>
      </c>
      <c r="G958" s="257"/>
      <c r="H958" s="258"/>
      <c r="I958" s="31"/>
    </row>
    <row r="959" spans="3:9" ht="12" customHeight="1" x14ac:dyDescent="0.2">
      <c r="C959" s="13"/>
      <c r="D959" s="264"/>
      <c r="E959" s="256" t="str">
        <f t="shared" si="188"/>
        <v/>
      </c>
      <c r="F959" s="256" t="str">
        <f t="shared" si="189"/>
        <v/>
      </c>
      <c r="G959" s="257"/>
      <c r="H959" s="258"/>
      <c r="I959" s="31"/>
    </row>
    <row r="960" spans="3:9" ht="12" customHeight="1" x14ac:dyDescent="0.2">
      <c r="C960" s="13"/>
      <c r="D960" s="264">
        <v>96</v>
      </c>
      <c r="E960" s="252" t="str">
        <f>IF(OR(VLOOKUP(D960,'Services - WHC'!$D$10:$F$109,2,FALSE)="",VLOOKUP(D960,'Services - WHC'!$D$10:$F$109,2,FALSE)="[Enter service]"),"",VLOOKUP(D960,'Services - WHC'!$D$10:$F$109,2,FALSE))</f>
        <v/>
      </c>
      <c r="F960" s="253" t="str">
        <f>IF(OR(VLOOKUP(D960,'Services - WHC'!$D$10:$F$109,3,FALSE)="",VLOOKUP(D960,'Services - WHC'!$D$10:$F$109,3,FALSE)="[Select]"),"",VLOOKUP(D960,'Services - WHC'!$D$10:$F$109,3,FALSE))</f>
        <v/>
      </c>
      <c r="G960" s="254"/>
      <c r="H960" s="255"/>
      <c r="I960" s="31"/>
    </row>
    <row r="961" spans="3:9" ht="12" customHeight="1" x14ac:dyDescent="0.2">
      <c r="C961" s="13"/>
      <c r="D961" s="264"/>
      <c r="E961" s="256" t="str">
        <f t="shared" ref="E961:E969" si="190">E960</f>
        <v/>
      </c>
      <c r="F961" s="256" t="str">
        <f t="shared" ref="F961:F969" si="191">F960</f>
        <v/>
      </c>
      <c r="G961" s="257"/>
      <c r="H961" s="258"/>
      <c r="I961" s="31"/>
    </row>
    <row r="962" spans="3:9" ht="12" customHeight="1" x14ac:dyDescent="0.2">
      <c r="C962" s="13"/>
      <c r="D962" s="264"/>
      <c r="E962" s="256" t="str">
        <f t="shared" si="190"/>
        <v/>
      </c>
      <c r="F962" s="256" t="str">
        <f t="shared" si="191"/>
        <v/>
      </c>
      <c r="G962" s="257"/>
      <c r="H962" s="258"/>
      <c r="I962" s="31"/>
    </row>
    <row r="963" spans="3:9" ht="12" customHeight="1" x14ac:dyDescent="0.2">
      <c r="C963" s="13"/>
      <c r="D963" s="264"/>
      <c r="E963" s="256" t="str">
        <f t="shared" si="190"/>
        <v/>
      </c>
      <c r="F963" s="256" t="str">
        <f t="shared" si="191"/>
        <v/>
      </c>
      <c r="G963" s="257"/>
      <c r="H963" s="258"/>
      <c r="I963" s="31"/>
    </row>
    <row r="964" spans="3:9" ht="12" customHeight="1" x14ac:dyDescent="0.2">
      <c r="C964" s="13"/>
      <c r="D964" s="264"/>
      <c r="E964" s="256" t="str">
        <f t="shared" si="190"/>
        <v/>
      </c>
      <c r="F964" s="256" t="str">
        <f t="shared" si="191"/>
        <v/>
      </c>
      <c r="G964" s="257"/>
      <c r="H964" s="258"/>
      <c r="I964" s="31"/>
    </row>
    <row r="965" spans="3:9" ht="12" customHeight="1" x14ac:dyDescent="0.2">
      <c r="C965" s="13"/>
      <c r="D965" s="264"/>
      <c r="E965" s="256" t="str">
        <f t="shared" si="190"/>
        <v/>
      </c>
      <c r="F965" s="256" t="str">
        <f t="shared" si="191"/>
        <v/>
      </c>
      <c r="G965" s="257"/>
      <c r="H965" s="258"/>
      <c r="I965" s="31"/>
    </row>
    <row r="966" spans="3:9" ht="12" customHeight="1" x14ac:dyDescent="0.2">
      <c r="C966" s="13"/>
      <c r="D966" s="264"/>
      <c r="E966" s="256" t="str">
        <f t="shared" si="190"/>
        <v/>
      </c>
      <c r="F966" s="256" t="str">
        <f t="shared" si="191"/>
        <v/>
      </c>
      <c r="G966" s="257"/>
      <c r="H966" s="258"/>
      <c r="I966" s="31"/>
    </row>
    <row r="967" spans="3:9" ht="12" customHeight="1" x14ac:dyDescent="0.2">
      <c r="C967" s="13"/>
      <c r="D967" s="264"/>
      <c r="E967" s="256" t="str">
        <f t="shared" si="190"/>
        <v/>
      </c>
      <c r="F967" s="256" t="str">
        <f t="shared" si="191"/>
        <v/>
      </c>
      <c r="G967" s="257"/>
      <c r="H967" s="258"/>
      <c r="I967" s="31"/>
    </row>
    <row r="968" spans="3:9" ht="12" customHeight="1" x14ac:dyDescent="0.2">
      <c r="C968" s="13"/>
      <c r="D968" s="264"/>
      <c r="E968" s="256" t="str">
        <f t="shared" si="190"/>
        <v/>
      </c>
      <c r="F968" s="256" t="str">
        <f t="shared" si="191"/>
        <v/>
      </c>
      <c r="G968" s="257"/>
      <c r="H968" s="258"/>
      <c r="I968" s="31"/>
    </row>
    <row r="969" spans="3:9" ht="12" customHeight="1" x14ac:dyDescent="0.2">
      <c r="C969" s="13"/>
      <c r="D969" s="264"/>
      <c r="E969" s="256" t="str">
        <f t="shared" si="190"/>
        <v/>
      </c>
      <c r="F969" s="256" t="str">
        <f t="shared" si="191"/>
        <v/>
      </c>
      <c r="G969" s="257"/>
      <c r="H969" s="258"/>
      <c r="I969" s="31"/>
    </row>
    <row r="970" spans="3:9" ht="12" customHeight="1" x14ac:dyDescent="0.2">
      <c r="C970" s="13"/>
      <c r="D970" s="264">
        <v>97</v>
      </c>
      <c r="E970" s="252" t="str">
        <f>IF(OR(VLOOKUP(D970,'Services - WHC'!$D$10:$F$109,2,FALSE)="",VLOOKUP(D970,'Services - WHC'!$D$10:$F$109,2,FALSE)="[Enter service]"),"",VLOOKUP(D970,'Services - WHC'!$D$10:$F$109,2,FALSE))</f>
        <v/>
      </c>
      <c r="F970" s="253" t="str">
        <f>IF(OR(VLOOKUP(D970,'Services - WHC'!$D$10:$F$109,3,FALSE)="",VLOOKUP(D970,'Services - WHC'!$D$10:$F$109,3,FALSE)="[Select]"),"",VLOOKUP(D970,'Services - WHC'!$D$10:$F$109,3,FALSE))</f>
        <v/>
      </c>
      <c r="G970" s="254"/>
      <c r="H970" s="255"/>
      <c r="I970" s="31"/>
    </row>
    <row r="971" spans="3:9" ht="12" customHeight="1" x14ac:dyDescent="0.2">
      <c r="C971" s="13"/>
      <c r="D971" s="264"/>
      <c r="E971" s="256" t="str">
        <f t="shared" ref="E971:E979" si="192">E970</f>
        <v/>
      </c>
      <c r="F971" s="256" t="str">
        <f t="shared" ref="F971:F979" si="193">F970</f>
        <v/>
      </c>
      <c r="G971" s="257"/>
      <c r="H971" s="258"/>
      <c r="I971" s="31"/>
    </row>
    <row r="972" spans="3:9" ht="12" customHeight="1" x14ac:dyDescent="0.2">
      <c r="C972" s="13"/>
      <c r="D972" s="264"/>
      <c r="E972" s="256" t="str">
        <f t="shared" si="192"/>
        <v/>
      </c>
      <c r="F972" s="256" t="str">
        <f t="shared" si="193"/>
        <v/>
      </c>
      <c r="G972" s="257"/>
      <c r="H972" s="258"/>
      <c r="I972" s="31"/>
    </row>
    <row r="973" spans="3:9" ht="12" customHeight="1" x14ac:dyDescent="0.2">
      <c r="C973" s="13"/>
      <c r="D973" s="264"/>
      <c r="E973" s="256" t="str">
        <f t="shared" si="192"/>
        <v/>
      </c>
      <c r="F973" s="256" t="str">
        <f t="shared" si="193"/>
        <v/>
      </c>
      <c r="G973" s="257"/>
      <c r="H973" s="258"/>
      <c r="I973" s="31"/>
    </row>
    <row r="974" spans="3:9" ht="12" customHeight="1" x14ac:dyDescent="0.2">
      <c r="C974" s="13"/>
      <c r="D974" s="264"/>
      <c r="E974" s="256" t="str">
        <f t="shared" si="192"/>
        <v/>
      </c>
      <c r="F974" s="256" t="str">
        <f t="shared" si="193"/>
        <v/>
      </c>
      <c r="G974" s="257"/>
      <c r="H974" s="258"/>
      <c r="I974" s="31"/>
    </row>
    <row r="975" spans="3:9" ht="12" customHeight="1" x14ac:dyDescent="0.2">
      <c r="C975" s="13"/>
      <c r="D975" s="264"/>
      <c r="E975" s="256" t="str">
        <f t="shared" si="192"/>
        <v/>
      </c>
      <c r="F975" s="256" t="str">
        <f t="shared" si="193"/>
        <v/>
      </c>
      <c r="G975" s="257"/>
      <c r="H975" s="258"/>
      <c r="I975" s="31"/>
    </row>
    <row r="976" spans="3:9" ht="12" customHeight="1" x14ac:dyDescent="0.2">
      <c r="C976" s="13"/>
      <c r="D976" s="264"/>
      <c r="E976" s="256" t="str">
        <f t="shared" si="192"/>
        <v/>
      </c>
      <c r="F976" s="256" t="str">
        <f t="shared" si="193"/>
        <v/>
      </c>
      <c r="G976" s="257"/>
      <c r="H976" s="258"/>
      <c r="I976" s="31"/>
    </row>
    <row r="977" spans="3:9" ht="12" customHeight="1" x14ac:dyDescent="0.2">
      <c r="C977" s="13"/>
      <c r="D977" s="264"/>
      <c r="E977" s="256" t="str">
        <f t="shared" si="192"/>
        <v/>
      </c>
      <c r="F977" s="256" t="str">
        <f t="shared" si="193"/>
        <v/>
      </c>
      <c r="G977" s="257"/>
      <c r="H977" s="258"/>
      <c r="I977" s="31"/>
    </row>
    <row r="978" spans="3:9" ht="12" customHeight="1" x14ac:dyDescent="0.2">
      <c r="C978" s="13"/>
      <c r="D978" s="264"/>
      <c r="E978" s="256" t="str">
        <f t="shared" si="192"/>
        <v/>
      </c>
      <c r="F978" s="256" t="str">
        <f t="shared" si="193"/>
        <v/>
      </c>
      <c r="G978" s="257"/>
      <c r="H978" s="258"/>
      <c r="I978" s="31"/>
    </row>
    <row r="979" spans="3:9" ht="12" customHeight="1" x14ac:dyDescent="0.2">
      <c r="C979" s="13"/>
      <c r="D979" s="264"/>
      <c r="E979" s="256" t="str">
        <f t="shared" si="192"/>
        <v/>
      </c>
      <c r="F979" s="256" t="str">
        <f t="shared" si="193"/>
        <v/>
      </c>
      <c r="G979" s="257"/>
      <c r="H979" s="258"/>
      <c r="I979" s="31"/>
    </row>
    <row r="980" spans="3:9" ht="12" customHeight="1" x14ac:dyDescent="0.2">
      <c r="C980" s="13"/>
      <c r="D980" s="264">
        <v>98</v>
      </c>
      <c r="E980" s="252" t="str">
        <f>IF(OR(VLOOKUP(D980,'Services - WHC'!$D$10:$F$109,2,FALSE)="",VLOOKUP(D980,'Services - WHC'!$D$10:$F$109,2,FALSE)="[Enter service]"),"",VLOOKUP(D980,'Services - WHC'!$D$10:$F$109,2,FALSE))</f>
        <v/>
      </c>
      <c r="F980" s="253" t="str">
        <f>IF(OR(VLOOKUP(D980,'Services - WHC'!$D$10:$F$149,3,FALSE)="",VLOOKUP(D980,'Services - WHC'!$D$10:$F$149,3,FALSE)="[Select]"),"",VLOOKUP(D980,'Services - WHC'!$D$10:$F$149,3,FALSE))</f>
        <v/>
      </c>
      <c r="G980" s="254"/>
      <c r="H980" s="255"/>
      <c r="I980" s="31"/>
    </row>
    <row r="981" spans="3:9" ht="12" customHeight="1" x14ac:dyDescent="0.2">
      <c r="C981" s="13"/>
      <c r="D981" s="264"/>
      <c r="E981" s="256"/>
      <c r="F981" s="256"/>
      <c r="G981" s="257"/>
      <c r="H981" s="258"/>
      <c r="I981" s="31"/>
    </row>
    <row r="982" spans="3:9" ht="12" customHeight="1" x14ac:dyDescent="0.2">
      <c r="C982" s="13"/>
      <c r="D982" s="264"/>
      <c r="E982" s="256"/>
      <c r="F982" s="256"/>
      <c r="G982" s="257"/>
      <c r="H982" s="258"/>
      <c r="I982" s="31"/>
    </row>
    <row r="983" spans="3:9" ht="12" customHeight="1" x14ac:dyDescent="0.2">
      <c r="C983" s="13"/>
      <c r="D983" s="264"/>
      <c r="E983" s="256"/>
      <c r="F983" s="256"/>
      <c r="G983" s="257"/>
      <c r="H983" s="258"/>
      <c r="I983" s="31"/>
    </row>
    <row r="984" spans="3:9" ht="12" customHeight="1" x14ac:dyDescent="0.2">
      <c r="C984" s="13"/>
      <c r="D984" s="264"/>
      <c r="E984" s="256"/>
      <c r="F984" s="256"/>
      <c r="G984" s="257"/>
      <c r="H984" s="258"/>
      <c r="I984" s="31"/>
    </row>
    <row r="985" spans="3:9" ht="12" customHeight="1" x14ac:dyDescent="0.2">
      <c r="C985" s="13"/>
      <c r="D985" s="264"/>
      <c r="E985" s="256"/>
      <c r="F985" s="256"/>
      <c r="G985" s="257"/>
      <c r="H985" s="258"/>
      <c r="I985" s="31"/>
    </row>
    <row r="986" spans="3:9" ht="12" customHeight="1" x14ac:dyDescent="0.2">
      <c r="C986" s="13"/>
      <c r="D986" s="264"/>
      <c r="E986" s="256"/>
      <c r="F986" s="256"/>
      <c r="G986" s="257"/>
      <c r="H986" s="258"/>
      <c r="I986" s="31"/>
    </row>
    <row r="987" spans="3:9" ht="12" customHeight="1" x14ac:dyDescent="0.2">
      <c r="C987" s="13"/>
      <c r="D987" s="264"/>
      <c r="E987" s="256"/>
      <c r="F987" s="256"/>
      <c r="G987" s="257"/>
      <c r="H987" s="258"/>
      <c r="I987" s="31"/>
    </row>
    <row r="988" spans="3:9" ht="12" customHeight="1" x14ac:dyDescent="0.2">
      <c r="C988" s="13"/>
      <c r="D988" s="264"/>
      <c r="E988" s="256"/>
      <c r="F988" s="256"/>
      <c r="G988" s="257"/>
      <c r="H988" s="258"/>
      <c r="I988" s="31"/>
    </row>
    <row r="989" spans="3:9" ht="12" customHeight="1" x14ac:dyDescent="0.2">
      <c r="C989" s="13"/>
      <c r="D989" s="264"/>
      <c r="E989" s="256"/>
      <c r="F989" s="256"/>
      <c r="G989" s="257"/>
      <c r="H989" s="258"/>
      <c r="I989" s="31"/>
    </row>
    <row r="990" spans="3:9" ht="12" customHeight="1" x14ac:dyDescent="0.2">
      <c r="C990" s="13"/>
      <c r="D990" s="264">
        <v>99</v>
      </c>
      <c r="E990" s="252" t="str">
        <f>IF(OR(VLOOKUP(D990,'Services - WHC'!$D$10:$F$109,2,FALSE)="",VLOOKUP(D990,'Services - WHC'!$D$10:$F$109,2,FALSE)="[Enter service]"),"",VLOOKUP(D990,'Services - WHC'!$D$10:$F$109,2,FALSE))</f>
        <v/>
      </c>
      <c r="F990" s="253" t="str">
        <f>IF(OR(VLOOKUP(D990,'Services - WHC'!$D$10:$F$149,3,FALSE)="",VLOOKUP(D990,'Services - WHC'!$D$10:$F$149,3,FALSE)="[Select]"),"",VLOOKUP(D990,'Services - WHC'!$D$10:$F$149,3,FALSE))</f>
        <v/>
      </c>
      <c r="G990" s="254"/>
      <c r="H990" s="255"/>
      <c r="I990" s="31"/>
    </row>
    <row r="991" spans="3:9" ht="12" customHeight="1" x14ac:dyDescent="0.2">
      <c r="C991" s="13"/>
      <c r="D991" s="264"/>
      <c r="E991" s="256"/>
      <c r="F991" s="256"/>
      <c r="G991" s="257"/>
      <c r="H991" s="258"/>
      <c r="I991" s="31"/>
    </row>
    <row r="992" spans="3:9" ht="12" customHeight="1" x14ac:dyDescent="0.2">
      <c r="C992" s="13"/>
      <c r="D992" s="264"/>
      <c r="E992" s="256"/>
      <c r="F992" s="256"/>
      <c r="G992" s="257"/>
      <c r="H992" s="258"/>
      <c r="I992" s="31"/>
    </row>
    <row r="993" spans="3:9" ht="12" customHeight="1" x14ac:dyDescent="0.2">
      <c r="C993" s="13"/>
      <c r="D993" s="264"/>
      <c r="E993" s="256"/>
      <c r="F993" s="256"/>
      <c r="G993" s="257"/>
      <c r="H993" s="258"/>
      <c r="I993" s="31"/>
    </row>
    <row r="994" spans="3:9" ht="12" customHeight="1" x14ac:dyDescent="0.2">
      <c r="C994" s="13"/>
      <c r="D994" s="264"/>
      <c r="E994" s="256"/>
      <c r="F994" s="256"/>
      <c r="G994" s="257"/>
      <c r="H994" s="258"/>
      <c r="I994" s="31"/>
    </row>
    <row r="995" spans="3:9" ht="12" customHeight="1" x14ac:dyDescent="0.2">
      <c r="C995" s="13"/>
      <c r="D995" s="264"/>
      <c r="E995" s="256"/>
      <c r="F995" s="256"/>
      <c r="G995" s="257"/>
      <c r="H995" s="258"/>
      <c r="I995" s="31"/>
    </row>
    <row r="996" spans="3:9" ht="12" customHeight="1" x14ac:dyDescent="0.2">
      <c r="C996" s="13"/>
      <c r="D996" s="264"/>
      <c r="E996" s="256"/>
      <c r="F996" s="256"/>
      <c r="G996" s="257"/>
      <c r="H996" s="258"/>
      <c r="I996" s="31"/>
    </row>
    <row r="997" spans="3:9" ht="12" customHeight="1" x14ac:dyDescent="0.2">
      <c r="C997" s="13"/>
      <c r="D997" s="264"/>
      <c r="E997" s="256"/>
      <c r="F997" s="256"/>
      <c r="G997" s="257"/>
      <c r="H997" s="258"/>
      <c r="I997" s="31"/>
    </row>
    <row r="998" spans="3:9" ht="12" customHeight="1" x14ac:dyDescent="0.2">
      <c r="C998" s="13"/>
      <c r="D998" s="264"/>
      <c r="E998" s="256"/>
      <c r="F998" s="256"/>
      <c r="G998" s="257"/>
      <c r="H998" s="258"/>
      <c r="I998" s="31"/>
    </row>
    <row r="999" spans="3:9" ht="12" customHeight="1" x14ac:dyDescent="0.2">
      <c r="C999" s="13"/>
      <c r="D999" s="264"/>
      <c r="E999" s="256"/>
      <c r="F999" s="256"/>
      <c r="G999" s="257"/>
      <c r="H999" s="258"/>
      <c r="I999" s="31"/>
    </row>
    <row r="1000" spans="3:9" ht="12" customHeight="1" x14ac:dyDescent="0.2">
      <c r="C1000" s="13"/>
      <c r="D1000" s="264">
        <v>100</v>
      </c>
      <c r="E1000" s="252" t="str">
        <f>IF(OR(VLOOKUP(D1000,'Services - WHC'!$D$10:$F$109,2,FALSE)="",VLOOKUP(D1000,'Services - WHC'!$D$10:$F$109,2,FALSE)="[Enter service]"),"",VLOOKUP(D1000,'Services - WHC'!$D$10:$F$109,2,FALSE))</f>
        <v/>
      </c>
      <c r="F1000" s="253" t="str">
        <f>IF(OR(VLOOKUP(D1000,'Services - WHC'!$D$10:$F$149,3,FALSE)="",VLOOKUP(D1000,'Services - WHC'!$D$10:$F$149,3,FALSE)="[Select]"),"",VLOOKUP(D1000,'Services - WHC'!$D$10:$F$149,3,FALSE))</f>
        <v/>
      </c>
      <c r="G1000" s="254"/>
      <c r="H1000" s="255"/>
      <c r="I1000" s="31"/>
    </row>
    <row r="1001" spans="3:9" ht="12" customHeight="1" x14ac:dyDescent="0.2">
      <c r="C1001" s="13"/>
      <c r="D1001" s="264"/>
      <c r="E1001" s="256"/>
      <c r="F1001" s="256"/>
      <c r="G1001" s="257"/>
      <c r="H1001" s="258"/>
      <c r="I1001" s="31"/>
    </row>
    <row r="1002" spans="3:9" ht="12" customHeight="1" x14ac:dyDescent="0.2">
      <c r="C1002" s="13"/>
      <c r="D1002" s="264"/>
      <c r="E1002" s="256"/>
      <c r="F1002" s="256"/>
      <c r="G1002" s="257"/>
      <c r="H1002" s="258"/>
      <c r="I1002" s="31"/>
    </row>
    <row r="1003" spans="3:9" ht="12" customHeight="1" x14ac:dyDescent="0.2">
      <c r="C1003" s="13"/>
      <c r="D1003" s="264"/>
      <c r="E1003" s="256"/>
      <c r="F1003" s="256"/>
      <c r="G1003" s="257"/>
      <c r="H1003" s="258"/>
      <c r="I1003" s="31"/>
    </row>
    <row r="1004" spans="3:9" ht="12" customHeight="1" x14ac:dyDescent="0.2">
      <c r="C1004" s="13"/>
      <c r="D1004" s="264"/>
      <c r="E1004" s="256"/>
      <c r="F1004" s="256"/>
      <c r="G1004" s="257"/>
      <c r="H1004" s="258"/>
      <c r="I1004" s="31"/>
    </row>
    <row r="1005" spans="3:9" ht="12" customHeight="1" x14ac:dyDescent="0.2">
      <c r="C1005" s="13"/>
      <c r="D1005" s="264"/>
      <c r="E1005" s="256"/>
      <c r="F1005" s="256"/>
      <c r="G1005" s="257"/>
      <c r="H1005" s="258"/>
      <c r="I1005" s="31"/>
    </row>
    <row r="1006" spans="3:9" ht="12" customHeight="1" x14ac:dyDescent="0.2">
      <c r="C1006" s="13"/>
      <c r="D1006" s="264"/>
      <c r="E1006" s="256"/>
      <c r="F1006" s="256"/>
      <c r="G1006" s="257"/>
      <c r="H1006" s="258"/>
      <c r="I1006" s="31"/>
    </row>
    <row r="1007" spans="3:9" ht="12" customHeight="1" x14ac:dyDescent="0.2">
      <c r="C1007" s="13"/>
      <c r="D1007" s="264"/>
      <c r="E1007" s="256"/>
      <c r="F1007" s="256"/>
      <c r="G1007" s="257"/>
      <c r="H1007" s="258"/>
      <c r="I1007" s="31"/>
    </row>
    <row r="1008" spans="3:9" ht="12" customHeight="1" x14ac:dyDescent="0.2">
      <c r="C1008" s="13"/>
      <c r="D1008" s="264"/>
      <c r="E1008" s="256"/>
      <c r="F1008" s="256"/>
      <c r="G1008" s="257"/>
      <c r="H1008" s="258"/>
      <c r="I1008" s="31"/>
    </row>
    <row r="1009" spans="3:9" ht="12" customHeight="1" x14ac:dyDescent="0.2">
      <c r="C1009" s="13"/>
      <c r="D1009" s="264"/>
      <c r="E1009" s="256"/>
      <c r="F1009" s="256"/>
      <c r="G1009" s="257"/>
      <c r="H1009" s="258"/>
      <c r="I1009" s="31"/>
    </row>
    <row r="1010" spans="3:9" x14ac:dyDescent="0.2">
      <c r="C1010" s="13"/>
      <c r="D1010" s="264">
        <v>101</v>
      </c>
      <c r="E1010" s="252" t="str">
        <f>IF(OR(VLOOKUP(D1010,'Services - WHC'!$D$10:$F$149,2,FALSE)="",VLOOKUP(D1010,'Services - WHC'!$D$10:$F$149,2,FALSE)="[Enter service]"),"",VLOOKUP(D1010,'Services - WHC'!$D$10:$F$149,2,FALSE))</f>
        <v/>
      </c>
      <c r="F1010" s="253" t="str">
        <f>IF(OR(VLOOKUP(D1010,'Services - WHC'!$D$10:$F$149,3,FALSE)="",VLOOKUP(D1010,'Services - WHC'!$D$10:$F$149,3,FALSE)="[Select]"),"",VLOOKUP(D1010,'Services - WHC'!$D$10:$F$149,3,FALSE))</f>
        <v/>
      </c>
      <c r="G1010" s="254"/>
      <c r="H1010" s="255"/>
      <c r="I1010" s="31"/>
    </row>
    <row r="1011" spans="3:9" x14ac:dyDescent="0.2">
      <c r="C1011" s="13"/>
      <c r="D1011" s="264"/>
      <c r="E1011" s="256"/>
      <c r="F1011" s="256"/>
      <c r="G1011" s="257"/>
      <c r="H1011" s="258"/>
      <c r="I1011" s="31"/>
    </row>
    <row r="1012" spans="3:9" x14ac:dyDescent="0.2">
      <c r="C1012" s="13"/>
      <c r="D1012" s="264"/>
      <c r="E1012" s="256"/>
      <c r="F1012" s="256"/>
      <c r="G1012" s="257"/>
      <c r="H1012" s="258"/>
      <c r="I1012" s="31"/>
    </row>
    <row r="1013" spans="3:9" x14ac:dyDescent="0.2">
      <c r="C1013" s="13"/>
      <c r="D1013" s="264"/>
      <c r="E1013" s="256"/>
      <c r="F1013" s="256"/>
      <c r="G1013" s="257"/>
      <c r="H1013" s="258"/>
      <c r="I1013" s="31"/>
    </row>
    <row r="1014" spans="3:9" x14ac:dyDescent="0.2">
      <c r="C1014" s="13"/>
      <c r="D1014" s="264"/>
      <c r="E1014" s="256"/>
      <c r="F1014" s="256"/>
      <c r="G1014" s="257"/>
      <c r="H1014" s="258"/>
      <c r="I1014" s="31"/>
    </row>
    <row r="1015" spans="3:9" x14ac:dyDescent="0.2">
      <c r="C1015" s="13"/>
      <c r="D1015" s="264"/>
      <c r="E1015" s="256"/>
      <c r="F1015" s="256"/>
      <c r="G1015" s="257"/>
      <c r="H1015" s="258"/>
      <c r="I1015" s="31"/>
    </row>
    <row r="1016" spans="3:9" x14ac:dyDescent="0.2">
      <c r="C1016" s="13"/>
      <c r="D1016" s="264"/>
      <c r="E1016" s="256"/>
      <c r="F1016" s="256"/>
      <c r="G1016" s="257"/>
      <c r="H1016" s="258"/>
      <c r="I1016" s="31"/>
    </row>
    <row r="1017" spans="3:9" x14ac:dyDescent="0.2">
      <c r="C1017" s="13"/>
      <c r="D1017" s="264"/>
      <c r="E1017" s="256"/>
      <c r="F1017" s="256"/>
      <c r="G1017" s="257"/>
      <c r="H1017" s="258"/>
      <c r="I1017" s="31"/>
    </row>
    <row r="1018" spans="3:9" x14ac:dyDescent="0.2">
      <c r="C1018" s="13"/>
      <c r="D1018" s="264"/>
      <c r="E1018" s="256"/>
      <c r="F1018" s="256"/>
      <c r="G1018" s="257"/>
      <c r="H1018" s="258"/>
      <c r="I1018" s="31"/>
    </row>
    <row r="1019" spans="3:9" x14ac:dyDescent="0.2">
      <c r="C1019" s="13"/>
      <c r="D1019" s="264"/>
      <c r="E1019" s="256"/>
      <c r="F1019" s="256"/>
      <c r="G1019" s="257"/>
      <c r="H1019" s="258"/>
      <c r="I1019" s="31"/>
    </row>
    <row r="1020" spans="3:9" x14ac:dyDescent="0.2">
      <c r="C1020" s="13"/>
      <c r="D1020" s="264">
        <v>102</v>
      </c>
      <c r="E1020" s="252" t="str">
        <f>IF(OR(VLOOKUP(D1020,'Services - WHC'!$D$10:$F$149,2,FALSE)="",VLOOKUP(D1020,'Services - WHC'!$D$10:$F$149,2,FALSE)="[Enter service]"),"",VLOOKUP(D1020,'Services - WHC'!$D$10:$F$149,2,FALSE))</f>
        <v/>
      </c>
      <c r="F1020" s="253" t="str">
        <f>IF(OR(VLOOKUP(D1020,'Services - WHC'!$D$10:$F$149,3,FALSE)="",VLOOKUP(D1020,'Services - WHC'!$D$10:$F$149,3,FALSE)="[Select]"),"",VLOOKUP(D1020,'Services - WHC'!$D$10:$F$149,3,FALSE))</f>
        <v/>
      </c>
      <c r="G1020" s="254"/>
      <c r="H1020" s="255"/>
      <c r="I1020" s="31"/>
    </row>
    <row r="1021" spans="3:9" x14ac:dyDescent="0.2">
      <c r="C1021" s="13"/>
      <c r="D1021" s="264"/>
      <c r="E1021" s="256"/>
      <c r="F1021" s="256"/>
      <c r="G1021" s="257"/>
      <c r="H1021" s="258"/>
      <c r="I1021" s="31"/>
    </row>
    <row r="1022" spans="3:9" x14ac:dyDescent="0.2">
      <c r="C1022" s="13"/>
      <c r="D1022" s="264"/>
      <c r="E1022" s="256"/>
      <c r="F1022" s="256"/>
      <c r="G1022" s="257"/>
      <c r="H1022" s="258"/>
      <c r="I1022" s="31"/>
    </row>
    <row r="1023" spans="3:9" x14ac:dyDescent="0.2">
      <c r="C1023" s="13"/>
      <c r="D1023" s="264"/>
      <c r="E1023" s="256"/>
      <c r="F1023" s="256"/>
      <c r="G1023" s="257"/>
      <c r="H1023" s="258"/>
      <c r="I1023" s="31"/>
    </row>
    <row r="1024" spans="3:9" x14ac:dyDescent="0.2">
      <c r="C1024" s="13"/>
      <c r="D1024" s="264"/>
      <c r="E1024" s="256"/>
      <c r="F1024" s="256"/>
      <c r="G1024" s="257"/>
      <c r="H1024" s="258"/>
      <c r="I1024" s="31"/>
    </row>
    <row r="1025" spans="3:9" x14ac:dyDescent="0.2">
      <c r="C1025" s="13"/>
      <c r="D1025" s="264"/>
      <c r="E1025" s="256"/>
      <c r="F1025" s="256"/>
      <c r="G1025" s="257"/>
      <c r="H1025" s="258"/>
      <c r="I1025" s="31"/>
    </row>
    <row r="1026" spans="3:9" x14ac:dyDescent="0.2">
      <c r="C1026" s="13"/>
      <c r="D1026" s="264"/>
      <c r="E1026" s="256"/>
      <c r="F1026" s="256"/>
      <c r="G1026" s="257"/>
      <c r="H1026" s="258"/>
      <c r="I1026" s="31"/>
    </row>
    <row r="1027" spans="3:9" x14ac:dyDescent="0.2">
      <c r="C1027" s="13"/>
      <c r="D1027" s="264"/>
      <c r="E1027" s="256"/>
      <c r="F1027" s="256"/>
      <c r="G1027" s="257"/>
      <c r="H1027" s="258"/>
      <c r="I1027" s="31"/>
    </row>
    <row r="1028" spans="3:9" x14ac:dyDescent="0.2">
      <c r="C1028" s="13"/>
      <c r="D1028" s="264"/>
      <c r="E1028" s="256"/>
      <c r="F1028" s="256"/>
      <c r="G1028" s="257"/>
      <c r="H1028" s="258"/>
      <c r="I1028" s="31"/>
    </row>
    <row r="1029" spans="3:9" x14ac:dyDescent="0.2">
      <c r="C1029" s="13"/>
      <c r="D1029" s="264"/>
      <c r="E1029" s="256"/>
      <c r="F1029" s="256"/>
      <c r="G1029" s="257"/>
      <c r="H1029" s="258"/>
      <c r="I1029" s="31"/>
    </row>
    <row r="1030" spans="3:9" x14ac:dyDescent="0.2">
      <c r="C1030" s="13"/>
      <c r="D1030" s="264">
        <v>103</v>
      </c>
      <c r="E1030" s="252" t="str">
        <f>IF(OR(VLOOKUP(D1030,'Services - WHC'!$D$10:$F$149,2,FALSE)="",VLOOKUP(D1030,'Services - WHC'!$D$10:$F$149,2,FALSE)="[Enter service]"),"",VLOOKUP(D1030,'Services - WHC'!$D$10:$F$149,2,FALSE))</f>
        <v/>
      </c>
      <c r="F1030" s="253" t="str">
        <f>IF(OR(VLOOKUP(D1030,'Services - WHC'!$D$10:$F$149,3,FALSE)="",VLOOKUP(D1030,'Services - WHC'!$D$10:$F$149,3,FALSE)="[Select]"),"",VLOOKUP(D1030,'Services - WHC'!$D$10:$F$149,3,FALSE))</f>
        <v/>
      </c>
      <c r="G1030" s="254"/>
      <c r="H1030" s="255"/>
      <c r="I1030" s="31"/>
    </row>
    <row r="1031" spans="3:9" x14ac:dyDescent="0.2">
      <c r="C1031" s="13"/>
      <c r="D1031" s="264"/>
      <c r="E1031" s="256"/>
      <c r="F1031" s="256"/>
      <c r="G1031" s="257"/>
      <c r="H1031" s="258"/>
      <c r="I1031" s="31"/>
    </row>
    <row r="1032" spans="3:9" x14ac:dyDescent="0.2">
      <c r="C1032" s="13"/>
      <c r="D1032" s="264"/>
      <c r="E1032" s="256"/>
      <c r="F1032" s="256"/>
      <c r="G1032" s="257"/>
      <c r="H1032" s="258"/>
      <c r="I1032" s="31"/>
    </row>
    <row r="1033" spans="3:9" x14ac:dyDescent="0.2">
      <c r="C1033" s="13"/>
      <c r="D1033" s="264"/>
      <c r="E1033" s="256"/>
      <c r="F1033" s="256"/>
      <c r="G1033" s="257"/>
      <c r="H1033" s="258"/>
      <c r="I1033" s="31"/>
    </row>
    <row r="1034" spans="3:9" x14ac:dyDescent="0.2">
      <c r="C1034" s="13"/>
      <c r="D1034" s="264"/>
      <c r="E1034" s="256"/>
      <c r="F1034" s="256"/>
      <c r="G1034" s="257"/>
      <c r="H1034" s="258"/>
      <c r="I1034" s="31"/>
    </row>
    <row r="1035" spans="3:9" x14ac:dyDescent="0.2">
      <c r="C1035" s="13"/>
      <c r="D1035" s="264"/>
      <c r="E1035" s="256"/>
      <c r="F1035" s="256"/>
      <c r="G1035" s="257"/>
      <c r="H1035" s="258"/>
      <c r="I1035" s="31"/>
    </row>
    <row r="1036" spans="3:9" x14ac:dyDescent="0.2">
      <c r="C1036" s="13"/>
      <c r="D1036" s="264"/>
      <c r="E1036" s="256"/>
      <c r="F1036" s="256"/>
      <c r="G1036" s="257"/>
      <c r="H1036" s="258"/>
      <c r="I1036" s="31"/>
    </row>
    <row r="1037" spans="3:9" x14ac:dyDescent="0.2">
      <c r="C1037" s="13"/>
      <c r="D1037" s="264"/>
      <c r="E1037" s="256"/>
      <c r="F1037" s="256"/>
      <c r="G1037" s="257"/>
      <c r="H1037" s="258"/>
      <c r="I1037" s="31"/>
    </row>
    <row r="1038" spans="3:9" x14ac:dyDescent="0.2">
      <c r="C1038" s="13"/>
      <c r="D1038" s="264"/>
      <c r="E1038" s="256"/>
      <c r="F1038" s="256"/>
      <c r="G1038" s="257"/>
      <c r="H1038" s="258"/>
      <c r="I1038" s="31"/>
    </row>
    <row r="1039" spans="3:9" x14ac:dyDescent="0.2">
      <c r="C1039" s="13"/>
      <c r="D1039" s="264"/>
      <c r="E1039" s="256"/>
      <c r="F1039" s="256"/>
      <c r="G1039" s="257"/>
      <c r="H1039" s="258"/>
      <c r="I1039" s="31"/>
    </row>
    <row r="1040" spans="3:9" x14ac:dyDescent="0.2">
      <c r="C1040" s="13"/>
      <c r="D1040" s="264">
        <v>104</v>
      </c>
      <c r="E1040" s="252" t="str">
        <f>IF(OR(VLOOKUP(D1040,'Services - WHC'!$D$10:$F$149,2,FALSE)="",VLOOKUP(D1040,'Services - WHC'!$D$10:$F$149,2,FALSE)="[Enter service]"),"",VLOOKUP(D1040,'Services - WHC'!$D$10:$F$149,2,FALSE))</f>
        <v/>
      </c>
      <c r="F1040" s="253" t="str">
        <f>IF(OR(VLOOKUP(D1040,'Services - WHC'!$D$10:$F$149,3,FALSE)="",VLOOKUP(D1040,'Services - WHC'!$D$10:$F$149,3,FALSE)="[Select]"),"",VLOOKUP(D1040,'Services - WHC'!$D$10:$F$149,3,FALSE))</f>
        <v/>
      </c>
      <c r="G1040" s="254"/>
      <c r="H1040" s="255"/>
      <c r="I1040" s="31"/>
    </row>
    <row r="1041" spans="3:9" x14ac:dyDescent="0.2">
      <c r="C1041" s="13"/>
      <c r="D1041" s="264"/>
      <c r="E1041" s="256"/>
      <c r="F1041" s="256"/>
      <c r="G1041" s="257"/>
      <c r="H1041" s="258"/>
      <c r="I1041" s="31"/>
    </row>
    <row r="1042" spans="3:9" x14ac:dyDescent="0.2">
      <c r="C1042" s="13"/>
      <c r="D1042" s="264"/>
      <c r="E1042" s="256"/>
      <c r="F1042" s="256"/>
      <c r="G1042" s="257"/>
      <c r="H1042" s="258"/>
      <c r="I1042" s="31"/>
    </row>
    <row r="1043" spans="3:9" x14ac:dyDescent="0.2">
      <c r="C1043" s="13"/>
      <c r="D1043" s="264"/>
      <c r="E1043" s="256"/>
      <c r="F1043" s="256"/>
      <c r="G1043" s="257"/>
      <c r="H1043" s="258"/>
      <c r="I1043" s="31"/>
    </row>
    <row r="1044" spans="3:9" x14ac:dyDescent="0.2">
      <c r="C1044" s="13"/>
      <c r="D1044" s="264"/>
      <c r="E1044" s="256"/>
      <c r="F1044" s="256"/>
      <c r="G1044" s="257"/>
      <c r="H1044" s="258"/>
      <c r="I1044" s="31"/>
    </row>
    <row r="1045" spans="3:9" x14ac:dyDescent="0.2">
      <c r="C1045" s="13"/>
      <c r="D1045" s="264"/>
      <c r="E1045" s="256"/>
      <c r="F1045" s="256"/>
      <c r="G1045" s="257"/>
      <c r="H1045" s="258"/>
      <c r="I1045" s="31"/>
    </row>
    <row r="1046" spans="3:9" x14ac:dyDescent="0.2">
      <c r="C1046" s="13"/>
      <c r="D1046" s="264"/>
      <c r="E1046" s="256"/>
      <c r="F1046" s="256"/>
      <c r="G1046" s="257"/>
      <c r="H1046" s="258"/>
      <c r="I1046" s="31"/>
    </row>
    <row r="1047" spans="3:9" x14ac:dyDescent="0.2">
      <c r="C1047" s="13"/>
      <c r="D1047" s="264"/>
      <c r="E1047" s="256"/>
      <c r="F1047" s="256"/>
      <c r="G1047" s="257"/>
      <c r="H1047" s="258"/>
      <c r="I1047" s="31"/>
    </row>
    <row r="1048" spans="3:9" x14ac:dyDescent="0.2">
      <c r="C1048" s="13"/>
      <c r="D1048" s="264"/>
      <c r="E1048" s="256"/>
      <c r="F1048" s="256"/>
      <c r="G1048" s="257"/>
      <c r="H1048" s="258"/>
      <c r="I1048" s="31"/>
    </row>
    <row r="1049" spans="3:9" x14ac:dyDescent="0.2">
      <c r="C1049" s="13"/>
      <c r="D1049" s="264"/>
      <c r="E1049" s="256"/>
      <c r="F1049" s="256"/>
      <c r="G1049" s="257"/>
      <c r="H1049" s="258"/>
      <c r="I1049" s="31"/>
    </row>
    <row r="1050" spans="3:9" x14ac:dyDescent="0.2">
      <c r="C1050" s="13"/>
      <c r="D1050" s="264">
        <v>105</v>
      </c>
      <c r="E1050" s="252" t="str">
        <f>IF(OR(VLOOKUP(D1050,'Services - WHC'!$D$10:$F$149,2,FALSE)="",VLOOKUP(D1050,'Services - WHC'!$D$10:$F$149,2,FALSE)="[Enter service]"),"",VLOOKUP(D1050,'Services - WHC'!$D$10:$F$149,2,FALSE))</f>
        <v/>
      </c>
      <c r="F1050" s="253" t="str">
        <f>IF(OR(VLOOKUP(D1050,'Services - WHC'!$D$10:$F$149,3,FALSE)="",VLOOKUP(D1050,'Services - WHC'!$D$10:$F$149,3,FALSE)="[Select]"),"",VLOOKUP(D1050,'Services - WHC'!$D$10:$F$149,3,FALSE))</f>
        <v/>
      </c>
      <c r="G1050" s="254"/>
      <c r="H1050" s="255"/>
      <c r="I1050" s="31"/>
    </row>
    <row r="1051" spans="3:9" x14ac:dyDescent="0.2">
      <c r="C1051" s="13"/>
      <c r="D1051" s="264"/>
      <c r="E1051" s="256"/>
      <c r="F1051" s="256"/>
      <c r="G1051" s="257"/>
      <c r="H1051" s="258"/>
      <c r="I1051" s="31"/>
    </row>
    <row r="1052" spans="3:9" x14ac:dyDescent="0.2">
      <c r="C1052" s="13"/>
      <c r="D1052" s="264"/>
      <c r="E1052" s="256"/>
      <c r="F1052" s="256"/>
      <c r="G1052" s="257"/>
      <c r="H1052" s="258"/>
      <c r="I1052" s="31"/>
    </row>
    <row r="1053" spans="3:9" x14ac:dyDescent="0.2">
      <c r="C1053" s="13"/>
      <c r="D1053" s="264"/>
      <c r="E1053" s="256"/>
      <c r="F1053" s="256"/>
      <c r="G1053" s="257"/>
      <c r="H1053" s="258"/>
      <c r="I1053" s="31"/>
    </row>
    <row r="1054" spans="3:9" x14ac:dyDescent="0.2">
      <c r="C1054" s="13"/>
      <c r="D1054" s="264"/>
      <c r="E1054" s="256"/>
      <c r="F1054" s="256"/>
      <c r="G1054" s="257"/>
      <c r="H1054" s="258"/>
      <c r="I1054" s="31"/>
    </row>
    <row r="1055" spans="3:9" x14ac:dyDescent="0.2">
      <c r="C1055" s="13"/>
      <c r="D1055" s="264"/>
      <c r="E1055" s="256"/>
      <c r="F1055" s="256"/>
      <c r="G1055" s="257"/>
      <c r="H1055" s="258"/>
      <c r="I1055" s="31"/>
    </row>
    <row r="1056" spans="3:9" x14ac:dyDescent="0.2">
      <c r="C1056" s="13"/>
      <c r="D1056" s="264"/>
      <c r="E1056" s="256"/>
      <c r="F1056" s="256"/>
      <c r="G1056" s="257"/>
      <c r="H1056" s="258"/>
      <c r="I1056" s="31"/>
    </row>
    <row r="1057" spans="3:9" x14ac:dyDescent="0.2">
      <c r="C1057" s="13"/>
      <c r="D1057" s="264"/>
      <c r="E1057" s="256"/>
      <c r="F1057" s="256"/>
      <c r="G1057" s="257"/>
      <c r="H1057" s="258"/>
      <c r="I1057" s="31"/>
    </row>
    <row r="1058" spans="3:9" x14ac:dyDescent="0.2">
      <c r="C1058" s="13"/>
      <c r="D1058" s="264"/>
      <c r="E1058" s="256"/>
      <c r="F1058" s="256"/>
      <c r="G1058" s="257"/>
      <c r="H1058" s="258"/>
      <c r="I1058" s="31"/>
    </row>
    <row r="1059" spans="3:9" x14ac:dyDescent="0.2">
      <c r="C1059" s="13"/>
      <c r="D1059" s="264"/>
      <c r="E1059" s="256"/>
      <c r="F1059" s="256"/>
      <c r="G1059" s="257"/>
      <c r="H1059" s="258"/>
      <c r="I1059" s="31"/>
    </row>
    <row r="1060" spans="3:9" x14ac:dyDescent="0.2">
      <c r="C1060" s="13"/>
      <c r="D1060" s="264">
        <v>106</v>
      </c>
      <c r="E1060" s="252" t="str">
        <f>IF(OR(VLOOKUP(D1060,'Services - WHC'!$D$10:$F$149,2,FALSE)="",VLOOKUP(D1060,'Services - WHC'!$D$10:$F$149,2,FALSE)="[Enter service]"),"",VLOOKUP(D1060,'Services - WHC'!$D$10:$F$149,2,FALSE))</f>
        <v/>
      </c>
      <c r="F1060" s="253" t="str">
        <f>IF(OR(VLOOKUP(D1060,'Services - WHC'!$D$10:$F$149,3,FALSE)="",VLOOKUP(D1060,'Services - WHC'!$D$10:$F$149,3,FALSE)="[Select]"),"",VLOOKUP(D1060,'Services - WHC'!$D$10:$F$149,3,FALSE))</f>
        <v/>
      </c>
      <c r="G1060" s="254"/>
      <c r="H1060" s="255"/>
      <c r="I1060" s="31"/>
    </row>
    <row r="1061" spans="3:9" x14ac:dyDescent="0.2">
      <c r="C1061" s="13"/>
      <c r="D1061" s="264"/>
      <c r="E1061" s="256"/>
      <c r="F1061" s="256"/>
      <c r="G1061" s="257"/>
      <c r="H1061" s="258"/>
      <c r="I1061" s="31"/>
    </row>
    <row r="1062" spans="3:9" x14ac:dyDescent="0.2">
      <c r="C1062" s="13"/>
      <c r="D1062" s="264"/>
      <c r="E1062" s="256"/>
      <c r="F1062" s="256"/>
      <c r="G1062" s="257"/>
      <c r="H1062" s="258"/>
      <c r="I1062" s="31"/>
    </row>
    <row r="1063" spans="3:9" x14ac:dyDescent="0.2">
      <c r="C1063" s="13"/>
      <c r="D1063" s="264"/>
      <c r="E1063" s="256"/>
      <c r="F1063" s="256"/>
      <c r="G1063" s="257"/>
      <c r="H1063" s="258"/>
      <c r="I1063" s="31"/>
    </row>
    <row r="1064" spans="3:9" x14ac:dyDescent="0.2">
      <c r="C1064" s="13"/>
      <c r="D1064" s="264"/>
      <c r="E1064" s="256"/>
      <c r="F1064" s="256"/>
      <c r="G1064" s="257"/>
      <c r="H1064" s="258"/>
      <c r="I1064" s="31"/>
    </row>
    <row r="1065" spans="3:9" x14ac:dyDescent="0.2">
      <c r="C1065" s="13"/>
      <c r="D1065" s="264"/>
      <c r="E1065" s="256"/>
      <c r="F1065" s="256"/>
      <c r="G1065" s="257"/>
      <c r="H1065" s="258"/>
      <c r="I1065" s="31"/>
    </row>
    <row r="1066" spans="3:9" x14ac:dyDescent="0.2">
      <c r="C1066" s="13"/>
      <c r="D1066" s="264"/>
      <c r="E1066" s="256"/>
      <c r="F1066" s="256"/>
      <c r="G1066" s="257"/>
      <c r="H1066" s="258"/>
      <c r="I1066" s="31"/>
    </row>
    <row r="1067" spans="3:9" x14ac:dyDescent="0.2">
      <c r="C1067" s="13"/>
      <c r="D1067" s="264"/>
      <c r="E1067" s="256"/>
      <c r="F1067" s="256"/>
      <c r="G1067" s="257"/>
      <c r="H1067" s="258"/>
      <c r="I1067" s="31"/>
    </row>
    <row r="1068" spans="3:9" x14ac:dyDescent="0.2">
      <c r="C1068" s="13"/>
      <c r="D1068" s="264"/>
      <c r="E1068" s="256"/>
      <c r="F1068" s="256"/>
      <c r="G1068" s="257"/>
      <c r="H1068" s="258"/>
      <c r="I1068" s="31"/>
    </row>
    <row r="1069" spans="3:9" x14ac:dyDescent="0.2">
      <c r="C1069" s="13"/>
      <c r="D1069" s="264"/>
      <c r="E1069" s="256"/>
      <c r="F1069" s="256"/>
      <c r="G1069" s="257"/>
      <c r="H1069" s="258"/>
      <c r="I1069" s="31"/>
    </row>
    <row r="1070" spans="3:9" x14ac:dyDescent="0.2">
      <c r="C1070" s="13"/>
      <c r="D1070" s="264">
        <v>107</v>
      </c>
      <c r="E1070" s="252" t="str">
        <f>IF(OR(VLOOKUP(D1070,'Services - WHC'!$D$10:$F$149,2,FALSE)="",VLOOKUP(D1070,'Services - WHC'!$D$10:$F$149,2,FALSE)="[Enter service]"),"",VLOOKUP(D1070,'Services - WHC'!$D$10:$F$149,2,FALSE))</f>
        <v/>
      </c>
      <c r="F1070" s="253" t="str">
        <f>IF(OR(VLOOKUP(D1070,'Services - WHC'!$D$10:$F$149,3,FALSE)="",VLOOKUP(D1070,'Services - WHC'!$D$10:$F$149,3,FALSE)="[Select]"),"",VLOOKUP(D1070,'Services - WHC'!$D$10:$F$149,3,FALSE))</f>
        <v/>
      </c>
      <c r="G1070" s="254"/>
      <c r="H1070" s="255"/>
      <c r="I1070" s="31"/>
    </row>
    <row r="1071" spans="3:9" x14ac:dyDescent="0.2">
      <c r="C1071" s="13"/>
      <c r="D1071" s="264"/>
      <c r="E1071" s="256"/>
      <c r="F1071" s="256"/>
      <c r="G1071" s="257"/>
      <c r="H1071" s="258"/>
      <c r="I1071" s="31"/>
    </row>
    <row r="1072" spans="3:9" x14ac:dyDescent="0.2">
      <c r="C1072" s="13"/>
      <c r="D1072" s="264"/>
      <c r="E1072" s="256"/>
      <c r="F1072" s="256"/>
      <c r="G1072" s="257"/>
      <c r="H1072" s="258"/>
      <c r="I1072" s="31"/>
    </row>
    <row r="1073" spans="3:9" x14ac:dyDescent="0.2">
      <c r="C1073" s="13"/>
      <c r="D1073" s="264"/>
      <c r="E1073" s="256"/>
      <c r="F1073" s="256"/>
      <c r="G1073" s="257"/>
      <c r="H1073" s="258"/>
      <c r="I1073" s="31"/>
    </row>
    <row r="1074" spans="3:9" x14ac:dyDescent="0.2">
      <c r="C1074" s="13"/>
      <c r="D1074" s="264"/>
      <c r="E1074" s="256"/>
      <c r="F1074" s="256"/>
      <c r="G1074" s="257"/>
      <c r="H1074" s="258"/>
      <c r="I1074" s="31"/>
    </row>
    <row r="1075" spans="3:9" x14ac:dyDescent="0.2">
      <c r="C1075" s="13"/>
      <c r="D1075" s="264"/>
      <c r="E1075" s="256"/>
      <c r="F1075" s="256"/>
      <c r="G1075" s="257"/>
      <c r="H1075" s="258"/>
      <c r="I1075" s="31"/>
    </row>
    <row r="1076" spans="3:9" x14ac:dyDescent="0.2">
      <c r="C1076" s="13"/>
      <c r="D1076" s="264"/>
      <c r="E1076" s="256"/>
      <c r="F1076" s="256"/>
      <c r="G1076" s="257"/>
      <c r="H1076" s="258"/>
      <c r="I1076" s="31"/>
    </row>
    <row r="1077" spans="3:9" x14ac:dyDescent="0.2">
      <c r="C1077" s="13"/>
      <c r="D1077" s="264"/>
      <c r="E1077" s="256"/>
      <c r="F1077" s="256"/>
      <c r="G1077" s="257"/>
      <c r="H1077" s="258"/>
      <c r="I1077" s="31"/>
    </row>
    <row r="1078" spans="3:9" x14ac:dyDescent="0.2">
      <c r="C1078" s="13"/>
      <c r="D1078" s="264"/>
      <c r="E1078" s="256"/>
      <c r="F1078" s="256"/>
      <c r="G1078" s="257"/>
      <c r="H1078" s="258"/>
      <c r="I1078" s="31"/>
    </row>
    <row r="1079" spans="3:9" x14ac:dyDescent="0.2">
      <c r="C1079" s="13"/>
      <c r="D1079" s="264"/>
      <c r="E1079" s="256"/>
      <c r="F1079" s="256"/>
      <c r="G1079" s="257"/>
      <c r="H1079" s="258"/>
      <c r="I1079" s="31"/>
    </row>
    <row r="1080" spans="3:9" x14ac:dyDescent="0.2">
      <c r="C1080" s="13"/>
      <c r="D1080" s="264">
        <v>108</v>
      </c>
      <c r="E1080" s="252" t="str">
        <f>IF(OR(VLOOKUP(D1080,'Services - WHC'!$D$10:$F$149,2,FALSE)="",VLOOKUP(D1080,'Services - WHC'!$D$10:$F$149,2,FALSE)="[Enter service]"),"",VLOOKUP(D1080,'Services - WHC'!$D$10:$F$149,2,FALSE))</f>
        <v/>
      </c>
      <c r="F1080" s="253" t="str">
        <f>IF(OR(VLOOKUP(D1080,'Services - WHC'!$D$10:$F$149,3,FALSE)="",VLOOKUP(D1080,'Services - WHC'!$D$10:$F$149,3,FALSE)="[Select]"),"",VLOOKUP(D1080,'Services - WHC'!$D$10:$F$149,3,FALSE))</f>
        <v/>
      </c>
      <c r="G1080" s="254"/>
      <c r="H1080" s="255"/>
      <c r="I1080" s="31"/>
    </row>
    <row r="1081" spans="3:9" x14ac:dyDescent="0.2">
      <c r="C1081" s="13"/>
      <c r="D1081" s="264"/>
      <c r="E1081" s="256"/>
      <c r="F1081" s="256"/>
      <c r="G1081" s="257"/>
      <c r="H1081" s="258"/>
      <c r="I1081" s="31"/>
    </row>
    <row r="1082" spans="3:9" x14ac:dyDescent="0.2">
      <c r="C1082" s="13"/>
      <c r="D1082" s="264"/>
      <c r="E1082" s="256"/>
      <c r="F1082" s="256"/>
      <c r="G1082" s="257"/>
      <c r="H1082" s="258"/>
      <c r="I1082" s="31"/>
    </row>
    <row r="1083" spans="3:9" x14ac:dyDescent="0.2">
      <c r="C1083" s="13"/>
      <c r="D1083" s="264"/>
      <c r="E1083" s="256"/>
      <c r="F1083" s="256"/>
      <c r="G1083" s="257"/>
      <c r="H1083" s="258"/>
      <c r="I1083" s="31"/>
    </row>
    <row r="1084" spans="3:9" x14ac:dyDescent="0.2">
      <c r="C1084" s="13"/>
      <c r="D1084" s="264"/>
      <c r="E1084" s="256"/>
      <c r="F1084" s="256"/>
      <c r="G1084" s="257"/>
      <c r="H1084" s="258"/>
      <c r="I1084" s="31"/>
    </row>
    <row r="1085" spans="3:9" x14ac:dyDescent="0.2">
      <c r="C1085" s="13"/>
      <c r="D1085" s="264"/>
      <c r="E1085" s="256"/>
      <c r="F1085" s="256"/>
      <c r="G1085" s="257"/>
      <c r="H1085" s="258"/>
      <c r="I1085" s="31"/>
    </row>
    <row r="1086" spans="3:9" x14ac:dyDescent="0.2">
      <c r="C1086" s="13"/>
      <c r="D1086" s="264"/>
      <c r="E1086" s="256"/>
      <c r="F1086" s="256"/>
      <c r="G1086" s="257"/>
      <c r="H1086" s="258"/>
      <c r="I1086" s="31"/>
    </row>
    <row r="1087" spans="3:9" x14ac:dyDescent="0.2">
      <c r="C1087" s="13"/>
      <c r="D1087" s="264"/>
      <c r="E1087" s="256"/>
      <c r="F1087" s="256"/>
      <c r="G1087" s="257"/>
      <c r="H1087" s="258"/>
      <c r="I1087" s="31"/>
    </row>
    <row r="1088" spans="3:9" x14ac:dyDescent="0.2">
      <c r="C1088" s="13"/>
      <c r="D1088" s="264"/>
      <c r="E1088" s="256"/>
      <c r="F1088" s="256"/>
      <c r="G1088" s="257"/>
      <c r="H1088" s="258"/>
      <c r="I1088" s="31"/>
    </row>
    <row r="1089" spans="3:9" x14ac:dyDescent="0.2">
      <c r="C1089" s="13"/>
      <c r="D1089" s="264"/>
      <c r="E1089" s="256"/>
      <c r="F1089" s="256"/>
      <c r="G1089" s="257"/>
      <c r="H1089" s="258"/>
      <c r="I1089" s="31"/>
    </row>
    <row r="1090" spans="3:9" x14ac:dyDescent="0.2">
      <c r="C1090" s="13"/>
      <c r="D1090" s="264">
        <v>109</v>
      </c>
      <c r="E1090" s="252" t="str">
        <f>IF(OR(VLOOKUP(D1090,'Services - WHC'!$D$10:$F$149,2,FALSE)="",VLOOKUP(D1090,'Services - WHC'!$D$10:$F$149,2,FALSE)="[Enter service]"),"",VLOOKUP(D1090,'Services - WHC'!$D$10:$F$149,2,FALSE))</f>
        <v/>
      </c>
      <c r="F1090" s="253" t="str">
        <f>IF(OR(VLOOKUP(D1090,'Services - WHC'!$D$10:$F$149,3,FALSE)="",VLOOKUP(D1090,'Services - WHC'!$D$10:$F$149,3,FALSE)="[Select]"),"",VLOOKUP(D1090,'Services - WHC'!$D$10:$F$149,3,FALSE))</f>
        <v/>
      </c>
      <c r="G1090" s="254"/>
      <c r="H1090" s="255"/>
      <c r="I1090" s="31"/>
    </row>
    <row r="1091" spans="3:9" x14ac:dyDescent="0.2">
      <c r="C1091" s="13"/>
      <c r="D1091" s="264"/>
      <c r="E1091" s="256"/>
      <c r="F1091" s="256"/>
      <c r="G1091" s="257"/>
      <c r="H1091" s="258"/>
      <c r="I1091" s="31"/>
    </row>
    <row r="1092" spans="3:9" x14ac:dyDescent="0.2">
      <c r="C1092" s="13"/>
      <c r="D1092" s="264"/>
      <c r="E1092" s="256"/>
      <c r="F1092" s="256"/>
      <c r="G1092" s="257"/>
      <c r="H1092" s="258"/>
      <c r="I1092" s="31"/>
    </row>
    <row r="1093" spans="3:9" x14ac:dyDescent="0.2">
      <c r="C1093" s="13"/>
      <c r="D1093" s="264"/>
      <c r="E1093" s="256"/>
      <c r="F1093" s="256"/>
      <c r="G1093" s="257"/>
      <c r="H1093" s="258"/>
      <c r="I1093" s="31"/>
    </row>
    <row r="1094" spans="3:9" x14ac:dyDescent="0.2">
      <c r="C1094" s="13"/>
      <c r="D1094" s="264"/>
      <c r="E1094" s="256"/>
      <c r="F1094" s="256"/>
      <c r="G1094" s="257"/>
      <c r="H1094" s="258"/>
      <c r="I1094" s="31"/>
    </row>
    <row r="1095" spans="3:9" x14ac:dyDescent="0.2">
      <c r="C1095" s="13"/>
      <c r="D1095" s="264"/>
      <c r="E1095" s="256"/>
      <c r="F1095" s="256"/>
      <c r="G1095" s="257"/>
      <c r="H1095" s="258"/>
      <c r="I1095" s="31"/>
    </row>
    <row r="1096" spans="3:9" x14ac:dyDescent="0.2">
      <c r="C1096" s="13"/>
      <c r="D1096" s="264"/>
      <c r="E1096" s="256"/>
      <c r="F1096" s="256"/>
      <c r="G1096" s="257"/>
      <c r="H1096" s="258"/>
      <c r="I1096" s="31"/>
    </row>
    <row r="1097" spans="3:9" x14ac:dyDescent="0.2">
      <c r="C1097" s="13"/>
      <c r="D1097" s="264"/>
      <c r="E1097" s="256"/>
      <c r="F1097" s="256"/>
      <c r="G1097" s="257"/>
      <c r="H1097" s="258"/>
      <c r="I1097" s="31"/>
    </row>
    <row r="1098" spans="3:9" x14ac:dyDescent="0.2">
      <c r="C1098" s="13"/>
      <c r="D1098" s="264"/>
      <c r="E1098" s="256"/>
      <c r="F1098" s="256"/>
      <c r="G1098" s="257"/>
      <c r="H1098" s="258"/>
      <c r="I1098" s="31"/>
    </row>
    <row r="1099" spans="3:9" x14ac:dyDescent="0.2">
      <c r="C1099" s="13"/>
      <c r="D1099" s="264"/>
      <c r="E1099" s="256"/>
      <c r="F1099" s="256"/>
      <c r="G1099" s="257"/>
      <c r="H1099" s="258"/>
      <c r="I1099" s="31"/>
    </row>
    <row r="1100" spans="3:9" x14ac:dyDescent="0.2">
      <c r="C1100" s="13"/>
      <c r="D1100" s="264">
        <v>110</v>
      </c>
      <c r="E1100" s="252" t="str">
        <f>IF(OR(VLOOKUP(D1100,'Services - WHC'!$D$10:$F$149,2,FALSE)="",VLOOKUP(D1100,'Services - WHC'!$D$10:$F$149,2,FALSE)="[Enter service]"),"",VLOOKUP(D1100,'Services - WHC'!$D$10:$F$149,2,FALSE))</f>
        <v/>
      </c>
      <c r="F1100" s="253" t="str">
        <f>IF(OR(VLOOKUP(D1100,'Services - WHC'!$D$10:$F$149,3,FALSE)="",VLOOKUP(D1100,'Services - WHC'!$D$10:$F$149,3,FALSE)="[Select]"),"",VLOOKUP(D1100,'Services - WHC'!$D$10:$F$149,3,FALSE))</f>
        <v/>
      </c>
      <c r="G1100" s="254"/>
      <c r="H1100" s="255"/>
      <c r="I1100" s="31"/>
    </row>
    <row r="1101" spans="3:9" x14ac:dyDescent="0.2">
      <c r="C1101" s="13"/>
      <c r="D1101" s="264"/>
      <c r="E1101" s="256"/>
      <c r="F1101" s="256"/>
      <c r="G1101" s="257"/>
      <c r="H1101" s="258"/>
      <c r="I1101" s="31"/>
    </row>
    <row r="1102" spans="3:9" x14ac:dyDescent="0.2">
      <c r="C1102" s="13"/>
      <c r="D1102" s="264"/>
      <c r="E1102" s="256"/>
      <c r="F1102" s="256"/>
      <c r="G1102" s="257"/>
      <c r="H1102" s="258"/>
      <c r="I1102" s="31"/>
    </row>
    <row r="1103" spans="3:9" x14ac:dyDescent="0.2">
      <c r="C1103" s="13"/>
      <c r="D1103" s="264"/>
      <c r="E1103" s="256"/>
      <c r="F1103" s="256"/>
      <c r="G1103" s="257"/>
      <c r="H1103" s="258"/>
      <c r="I1103" s="31"/>
    </row>
    <row r="1104" spans="3:9" x14ac:dyDescent="0.2">
      <c r="C1104" s="13"/>
      <c r="D1104" s="264"/>
      <c r="E1104" s="256"/>
      <c r="F1104" s="256"/>
      <c r="G1104" s="257"/>
      <c r="H1104" s="258"/>
      <c r="I1104" s="31"/>
    </row>
    <row r="1105" spans="3:9" x14ac:dyDescent="0.2">
      <c r="C1105" s="13"/>
      <c r="D1105" s="264"/>
      <c r="E1105" s="256"/>
      <c r="F1105" s="256"/>
      <c r="G1105" s="257"/>
      <c r="H1105" s="258"/>
      <c r="I1105" s="31"/>
    </row>
    <row r="1106" spans="3:9" x14ac:dyDescent="0.2">
      <c r="C1106" s="13"/>
      <c r="D1106" s="264"/>
      <c r="E1106" s="256"/>
      <c r="F1106" s="256"/>
      <c r="G1106" s="257"/>
      <c r="H1106" s="258"/>
      <c r="I1106" s="31"/>
    </row>
    <row r="1107" spans="3:9" x14ac:dyDescent="0.2">
      <c r="C1107" s="13"/>
      <c r="D1107" s="264"/>
      <c r="E1107" s="256"/>
      <c r="F1107" s="256"/>
      <c r="G1107" s="257"/>
      <c r="H1107" s="258"/>
      <c r="I1107" s="31"/>
    </row>
    <row r="1108" spans="3:9" x14ac:dyDescent="0.2">
      <c r="C1108" s="13"/>
      <c r="D1108" s="264"/>
      <c r="E1108" s="256"/>
      <c r="F1108" s="256"/>
      <c r="G1108" s="257"/>
      <c r="H1108" s="258"/>
      <c r="I1108" s="31"/>
    </row>
    <row r="1109" spans="3:9" x14ac:dyDescent="0.2">
      <c r="C1109" s="13"/>
      <c r="D1109" s="264"/>
      <c r="E1109" s="256"/>
      <c r="F1109" s="256"/>
      <c r="G1109" s="257"/>
      <c r="H1109" s="258"/>
      <c r="I1109" s="31"/>
    </row>
    <row r="1110" spans="3:9" x14ac:dyDescent="0.2">
      <c r="C1110" s="13"/>
      <c r="D1110" s="264">
        <v>111</v>
      </c>
      <c r="E1110" s="252" t="str">
        <f>IF(OR(VLOOKUP(D1110,'Services - WHC'!$D$10:$F$149,2,FALSE)="",VLOOKUP(D1110,'Services - WHC'!$D$10:$F$149,2,FALSE)="[Enter service]"),"",VLOOKUP(D1110,'Services - WHC'!$D$10:$F$149,2,FALSE))</f>
        <v/>
      </c>
      <c r="F1110" s="253" t="str">
        <f>IF(OR(VLOOKUP(D1110,'Services - WHC'!$D$10:$F$149,3,FALSE)="",VLOOKUP(D1110,'Services - WHC'!$D$10:$F$149,3,FALSE)="[Select]"),"",VLOOKUP(D1110,'Services - WHC'!$D$10:$F$149,3,FALSE))</f>
        <v/>
      </c>
      <c r="G1110" s="254"/>
      <c r="H1110" s="255"/>
      <c r="I1110" s="31"/>
    </row>
    <row r="1111" spans="3:9" x14ac:dyDescent="0.2">
      <c r="C1111" s="13"/>
      <c r="D1111" s="264"/>
      <c r="E1111" s="256"/>
      <c r="F1111" s="256"/>
      <c r="G1111" s="257"/>
      <c r="H1111" s="258"/>
      <c r="I1111" s="31"/>
    </row>
    <row r="1112" spans="3:9" x14ac:dyDescent="0.2">
      <c r="C1112" s="13"/>
      <c r="D1112" s="264"/>
      <c r="E1112" s="256"/>
      <c r="F1112" s="256"/>
      <c r="G1112" s="257"/>
      <c r="H1112" s="258"/>
      <c r="I1112" s="31"/>
    </row>
    <row r="1113" spans="3:9" x14ac:dyDescent="0.2">
      <c r="C1113" s="13"/>
      <c r="D1113" s="264"/>
      <c r="E1113" s="256"/>
      <c r="F1113" s="256"/>
      <c r="G1113" s="257"/>
      <c r="H1113" s="258"/>
      <c r="I1113" s="31"/>
    </row>
    <row r="1114" spans="3:9" x14ac:dyDescent="0.2">
      <c r="C1114" s="13"/>
      <c r="D1114" s="264"/>
      <c r="E1114" s="256"/>
      <c r="F1114" s="256"/>
      <c r="G1114" s="257"/>
      <c r="H1114" s="258"/>
      <c r="I1114" s="31"/>
    </row>
    <row r="1115" spans="3:9" x14ac:dyDescent="0.2">
      <c r="C1115" s="13"/>
      <c r="D1115" s="264"/>
      <c r="E1115" s="256"/>
      <c r="F1115" s="256"/>
      <c r="G1115" s="257"/>
      <c r="H1115" s="258"/>
      <c r="I1115" s="31"/>
    </row>
    <row r="1116" spans="3:9" x14ac:dyDescent="0.2">
      <c r="C1116" s="13"/>
      <c r="D1116" s="264"/>
      <c r="E1116" s="256"/>
      <c r="F1116" s="256"/>
      <c r="G1116" s="257"/>
      <c r="H1116" s="258"/>
      <c r="I1116" s="31"/>
    </row>
    <row r="1117" spans="3:9" x14ac:dyDescent="0.2">
      <c r="C1117" s="13"/>
      <c r="D1117" s="264"/>
      <c r="E1117" s="256"/>
      <c r="F1117" s="256"/>
      <c r="G1117" s="257"/>
      <c r="H1117" s="258"/>
      <c r="I1117" s="31"/>
    </row>
    <row r="1118" spans="3:9" x14ac:dyDescent="0.2">
      <c r="C1118" s="13"/>
      <c r="D1118" s="264"/>
      <c r="E1118" s="256"/>
      <c r="F1118" s="256"/>
      <c r="G1118" s="257"/>
      <c r="H1118" s="258"/>
      <c r="I1118" s="31"/>
    </row>
    <row r="1119" spans="3:9" x14ac:dyDescent="0.2">
      <c r="C1119" s="13"/>
      <c r="D1119" s="264"/>
      <c r="E1119" s="256"/>
      <c r="F1119" s="256"/>
      <c r="G1119" s="257"/>
      <c r="H1119" s="258"/>
      <c r="I1119" s="31"/>
    </row>
    <row r="1120" spans="3:9" x14ac:dyDescent="0.2">
      <c r="C1120" s="13"/>
      <c r="D1120" s="264">
        <v>112</v>
      </c>
      <c r="E1120" s="252" t="str">
        <f>IF(OR(VLOOKUP(D1120,'Services - WHC'!$D$10:$F$149,2,FALSE)="",VLOOKUP(D1120,'Services - WHC'!$D$10:$F$149,2,FALSE)="[Enter service]"),"",VLOOKUP(D1120,'Services - WHC'!$D$10:$F$149,2,FALSE))</f>
        <v/>
      </c>
      <c r="F1120" s="253" t="str">
        <f>IF(OR(VLOOKUP(D1120,'Services - WHC'!$D$10:$F$149,3,FALSE)="",VLOOKUP(D1120,'Services - WHC'!$D$10:$F$149,3,FALSE)="[Select]"),"",VLOOKUP(D1120,'Services - WHC'!$D$10:$F$149,3,FALSE))</f>
        <v/>
      </c>
      <c r="G1120" s="254"/>
      <c r="H1120" s="255"/>
      <c r="I1120" s="31"/>
    </row>
    <row r="1121" spans="3:9" x14ac:dyDescent="0.2">
      <c r="C1121" s="13"/>
      <c r="D1121" s="264"/>
      <c r="E1121" s="256"/>
      <c r="F1121" s="256"/>
      <c r="G1121" s="257"/>
      <c r="H1121" s="258"/>
      <c r="I1121" s="31"/>
    </row>
    <row r="1122" spans="3:9" x14ac:dyDescent="0.2">
      <c r="C1122" s="13"/>
      <c r="D1122" s="264"/>
      <c r="E1122" s="256"/>
      <c r="F1122" s="256"/>
      <c r="G1122" s="257"/>
      <c r="H1122" s="258"/>
      <c r="I1122" s="31"/>
    </row>
    <row r="1123" spans="3:9" x14ac:dyDescent="0.2">
      <c r="C1123" s="13"/>
      <c r="D1123" s="264"/>
      <c r="E1123" s="256"/>
      <c r="F1123" s="256"/>
      <c r="G1123" s="257"/>
      <c r="H1123" s="258"/>
      <c r="I1123" s="31"/>
    </row>
    <row r="1124" spans="3:9" x14ac:dyDescent="0.2">
      <c r="C1124" s="13"/>
      <c r="D1124" s="264"/>
      <c r="E1124" s="256"/>
      <c r="F1124" s="256"/>
      <c r="G1124" s="257"/>
      <c r="H1124" s="258"/>
      <c r="I1124" s="31"/>
    </row>
    <row r="1125" spans="3:9" x14ac:dyDescent="0.2">
      <c r="C1125" s="13"/>
      <c r="D1125" s="264"/>
      <c r="E1125" s="256"/>
      <c r="F1125" s="256"/>
      <c r="G1125" s="257"/>
      <c r="H1125" s="258"/>
      <c r="I1125" s="31"/>
    </row>
    <row r="1126" spans="3:9" x14ac:dyDescent="0.2">
      <c r="C1126" s="13"/>
      <c r="D1126" s="264"/>
      <c r="E1126" s="256"/>
      <c r="F1126" s="256"/>
      <c r="G1126" s="257"/>
      <c r="H1126" s="258"/>
      <c r="I1126" s="31"/>
    </row>
    <row r="1127" spans="3:9" x14ac:dyDescent="0.2">
      <c r="C1127" s="13"/>
      <c r="D1127" s="264"/>
      <c r="E1127" s="256"/>
      <c r="F1127" s="256"/>
      <c r="G1127" s="257"/>
      <c r="H1127" s="258"/>
      <c r="I1127" s="31"/>
    </row>
    <row r="1128" spans="3:9" x14ac:dyDescent="0.2">
      <c r="C1128" s="13"/>
      <c r="D1128" s="264"/>
      <c r="E1128" s="256"/>
      <c r="F1128" s="256"/>
      <c r="G1128" s="257"/>
      <c r="H1128" s="258"/>
      <c r="I1128" s="31"/>
    </row>
    <row r="1129" spans="3:9" x14ac:dyDescent="0.2">
      <c r="C1129" s="13"/>
      <c r="D1129" s="264"/>
      <c r="E1129" s="256"/>
      <c r="F1129" s="256"/>
      <c r="G1129" s="257"/>
      <c r="H1129" s="258"/>
      <c r="I1129" s="31"/>
    </row>
    <row r="1130" spans="3:9" x14ac:dyDescent="0.2">
      <c r="C1130" s="13"/>
      <c r="D1130" s="264">
        <v>113</v>
      </c>
      <c r="E1130" s="252" t="str">
        <f>IF(OR(VLOOKUP(D1130,'Services - WHC'!$D$10:$F$149,2,FALSE)="",VLOOKUP(D1130,'Services - WHC'!$D$10:$F$149,2,FALSE)="[Enter service]"),"",VLOOKUP(D1130,'Services - WHC'!$D$10:$F$149,2,FALSE))</f>
        <v/>
      </c>
      <c r="F1130" s="253" t="str">
        <f>IF(OR(VLOOKUP(D1130,'Services - WHC'!$D$10:$F$149,3,FALSE)="",VLOOKUP(D1130,'Services - WHC'!$D$10:$F$149,3,FALSE)="[Select]"),"",VLOOKUP(D1130,'Services - WHC'!$D$10:$F$149,3,FALSE))</f>
        <v/>
      </c>
      <c r="G1130" s="254"/>
      <c r="H1130" s="255"/>
      <c r="I1130" s="31"/>
    </row>
    <row r="1131" spans="3:9" x14ac:dyDescent="0.2">
      <c r="C1131" s="13"/>
      <c r="D1131" s="264"/>
      <c r="E1131" s="256"/>
      <c r="F1131" s="256"/>
      <c r="G1131" s="257"/>
      <c r="H1131" s="258"/>
      <c r="I1131" s="31"/>
    </row>
    <row r="1132" spans="3:9" x14ac:dyDescent="0.2">
      <c r="C1132" s="13"/>
      <c r="D1132" s="264"/>
      <c r="E1132" s="256"/>
      <c r="F1132" s="256"/>
      <c r="G1132" s="257"/>
      <c r="H1132" s="258"/>
      <c r="I1132" s="31"/>
    </row>
    <row r="1133" spans="3:9" x14ac:dyDescent="0.2">
      <c r="C1133" s="13"/>
      <c r="D1133" s="264"/>
      <c r="E1133" s="256"/>
      <c r="F1133" s="256"/>
      <c r="G1133" s="257"/>
      <c r="H1133" s="258"/>
      <c r="I1133" s="31"/>
    </row>
    <row r="1134" spans="3:9" x14ac:dyDescent="0.2">
      <c r="C1134" s="13"/>
      <c r="D1134" s="264"/>
      <c r="E1134" s="256"/>
      <c r="F1134" s="256"/>
      <c r="G1134" s="257"/>
      <c r="H1134" s="258"/>
      <c r="I1134" s="31"/>
    </row>
    <row r="1135" spans="3:9" x14ac:dyDescent="0.2">
      <c r="C1135" s="13"/>
      <c r="D1135" s="264"/>
      <c r="E1135" s="256"/>
      <c r="F1135" s="256"/>
      <c r="G1135" s="257"/>
      <c r="H1135" s="258"/>
      <c r="I1135" s="31"/>
    </row>
    <row r="1136" spans="3:9" x14ac:dyDescent="0.2">
      <c r="C1136" s="13"/>
      <c r="D1136" s="264"/>
      <c r="E1136" s="256"/>
      <c r="F1136" s="256"/>
      <c r="G1136" s="257"/>
      <c r="H1136" s="258"/>
      <c r="I1136" s="31"/>
    </row>
    <row r="1137" spans="3:9" x14ac:dyDescent="0.2">
      <c r="C1137" s="13"/>
      <c r="D1137" s="264"/>
      <c r="E1137" s="256"/>
      <c r="F1137" s="256"/>
      <c r="G1137" s="257"/>
      <c r="H1137" s="258"/>
      <c r="I1137" s="31"/>
    </row>
    <row r="1138" spans="3:9" x14ac:dyDescent="0.2">
      <c r="C1138" s="13"/>
      <c r="D1138" s="264"/>
      <c r="E1138" s="256"/>
      <c r="F1138" s="256"/>
      <c r="G1138" s="257"/>
      <c r="H1138" s="258"/>
      <c r="I1138" s="31"/>
    </row>
    <row r="1139" spans="3:9" x14ac:dyDescent="0.2">
      <c r="C1139" s="13"/>
      <c r="D1139" s="264"/>
      <c r="E1139" s="256"/>
      <c r="F1139" s="256"/>
      <c r="G1139" s="257"/>
      <c r="H1139" s="258"/>
      <c r="I1139" s="31"/>
    </row>
    <row r="1140" spans="3:9" x14ac:dyDescent="0.2">
      <c r="C1140" s="13"/>
      <c r="D1140" s="264">
        <v>114</v>
      </c>
      <c r="E1140" s="252" t="str">
        <f>IF(OR(VLOOKUP(D1140,'Services - WHC'!$D$10:$F$149,2,FALSE)="",VLOOKUP(D1140,'Services - WHC'!$D$10:$F$149,2,FALSE)="[Enter service]"),"",VLOOKUP(D1140,'Services - WHC'!$D$10:$F$149,2,FALSE))</f>
        <v/>
      </c>
      <c r="F1140" s="253" t="str">
        <f>IF(OR(VLOOKUP(D1140,'Services - WHC'!$D$10:$F$149,3,FALSE)="",VLOOKUP(D1140,'Services - WHC'!$D$10:$F$149,3,FALSE)="[Select]"),"",VLOOKUP(D1140,'Services - WHC'!$D$10:$F$149,3,FALSE))</f>
        <v/>
      </c>
      <c r="G1140" s="254"/>
      <c r="H1140" s="255"/>
      <c r="I1140" s="31"/>
    </row>
    <row r="1141" spans="3:9" x14ac:dyDescent="0.2">
      <c r="C1141" s="13"/>
      <c r="D1141" s="264"/>
      <c r="E1141" s="256"/>
      <c r="F1141" s="256"/>
      <c r="G1141" s="257"/>
      <c r="H1141" s="258"/>
      <c r="I1141" s="31"/>
    </row>
    <row r="1142" spans="3:9" x14ac:dyDescent="0.2">
      <c r="C1142" s="13"/>
      <c r="D1142" s="264"/>
      <c r="E1142" s="256"/>
      <c r="F1142" s="256"/>
      <c r="G1142" s="257"/>
      <c r="H1142" s="258"/>
      <c r="I1142" s="31"/>
    </row>
    <row r="1143" spans="3:9" x14ac:dyDescent="0.2">
      <c r="C1143" s="13"/>
      <c r="D1143" s="264"/>
      <c r="E1143" s="256"/>
      <c r="F1143" s="256"/>
      <c r="G1143" s="257"/>
      <c r="H1143" s="258"/>
      <c r="I1143" s="31"/>
    </row>
    <row r="1144" spans="3:9" x14ac:dyDescent="0.2">
      <c r="C1144" s="13"/>
      <c r="D1144" s="264"/>
      <c r="E1144" s="256"/>
      <c r="F1144" s="256"/>
      <c r="G1144" s="257"/>
      <c r="H1144" s="258"/>
      <c r="I1144" s="31"/>
    </row>
    <row r="1145" spans="3:9" x14ac:dyDescent="0.2">
      <c r="C1145" s="13"/>
      <c r="D1145" s="264"/>
      <c r="E1145" s="256"/>
      <c r="F1145" s="256"/>
      <c r="G1145" s="257"/>
      <c r="H1145" s="258"/>
      <c r="I1145" s="31"/>
    </row>
    <row r="1146" spans="3:9" x14ac:dyDescent="0.2">
      <c r="C1146" s="13"/>
      <c r="D1146" s="264"/>
      <c r="E1146" s="256"/>
      <c r="F1146" s="256"/>
      <c r="G1146" s="257"/>
      <c r="H1146" s="258"/>
      <c r="I1146" s="31"/>
    </row>
    <row r="1147" spans="3:9" x14ac:dyDescent="0.2">
      <c r="C1147" s="13"/>
      <c r="D1147" s="264"/>
      <c r="E1147" s="256"/>
      <c r="F1147" s="256"/>
      <c r="G1147" s="257"/>
      <c r="H1147" s="258"/>
      <c r="I1147" s="31"/>
    </row>
    <row r="1148" spans="3:9" x14ac:dyDescent="0.2">
      <c r="C1148" s="13"/>
      <c r="D1148" s="264"/>
      <c r="E1148" s="256"/>
      <c r="F1148" s="256"/>
      <c r="G1148" s="257"/>
      <c r="H1148" s="258"/>
      <c r="I1148" s="31"/>
    </row>
    <row r="1149" spans="3:9" x14ac:dyDescent="0.2">
      <c r="C1149" s="13"/>
      <c r="D1149" s="264"/>
      <c r="E1149" s="256"/>
      <c r="F1149" s="256"/>
      <c r="G1149" s="257"/>
      <c r="H1149" s="258"/>
      <c r="I1149" s="31"/>
    </row>
    <row r="1150" spans="3:9" x14ac:dyDescent="0.2">
      <c r="C1150" s="13"/>
      <c r="D1150" s="264">
        <v>115</v>
      </c>
      <c r="E1150" s="252" t="str">
        <f>IF(OR(VLOOKUP(D1150,'Services - WHC'!$D$10:$F$149,2,FALSE)="",VLOOKUP(D1150,'Services - WHC'!$D$10:$F$149,2,FALSE)="[Enter service]"),"",VLOOKUP(D1150,'Services - WHC'!$D$10:$F$149,2,FALSE))</f>
        <v/>
      </c>
      <c r="F1150" s="253" t="str">
        <f>IF(OR(VLOOKUP(D1150,'Services - WHC'!$D$10:$F$149,3,FALSE)="",VLOOKUP(D1150,'Services - WHC'!$D$10:$F$149,3,FALSE)="[Select]"),"",VLOOKUP(D1150,'Services - WHC'!$D$10:$F$149,3,FALSE))</f>
        <v/>
      </c>
      <c r="G1150" s="254"/>
      <c r="H1150" s="255"/>
      <c r="I1150" s="31"/>
    </row>
    <row r="1151" spans="3:9" x14ac:dyDescent="0.2">
      <c r="C1151" s="13"/>
      <c r="D1151" s="264"/>
      <c r="E1151" s="256"/>
      <c r="F1151" s="256"/>
      <c r="G1151" s="257"/>
      <c r="H1151" s="258"/>
      <c r="I1151" s="31"/>
    </row>
    <row r="1152" spans="3:9" x14ac:dyDescent="0.2">
      <c r="C1152" s="13"/>
      <c r="D1152" s="264"/>
      <c r="E1152" s="256"/>
      <c r="F1152" s="256"/>
      <c r="G1152" s="257"/>
      <c r="H1152" s="258"/>
      <c r="I1152" s="31"/>
    </row>
    <row r="1153" spans="3:9" x14ac:dyDescent="0.2">
      <c r="C1153" s="13"/>
      <c r="D1153" s="264"/>
      <c r="E1153" s="256"/>
      <c r="F1153" s="256"/>
      <c r="G1153" s="257"/>
      <c r="H1153" s="258"/>
      <c r="I1153" s="31"/>
    </row>
    <row r="1154" spans="3:9" x14ac:dyDescent="0.2">
      <c r="C1154" s="13"/>
      <c r="D1154" s="264"/>
      <c r="E1154" s="256"/>
      <c r="F1154" s="256"/>
      <c r="G1154" s="257"/>
      <c r="H1154" s="258"/>
      <c r="I1154" s="31"/>
    </row>
    <row r="1155" spans="3:9" x14ac:dyDescent="0.2">
      <c r="C1155" s="13"/>
      <c r="D1155" s="264"/>
      <c r="E1155" s="256"/>
      <c r="F1155" s="256"/>
      <c r="G1155" s="257"/>
      <c r="H1155" s="258"/>
      <c r="I1155" s="31"/>
    </row>
    <row r="1156" spans="3:9" x14ac:dyDescent="0.2">
      <c r="C1156" s="13"/>
      <c r="D1156" s="264"/>
      <c r="E1156" s="256"/>
      <c r="F1156" s="256"/>
      <c r="G1156" s="257"/>
      <c r="H1156" s="258"/>
      <c r="I1156" s="31"/>
    </row>
    <row r="1157" spans="3:9" x14ac:dyDescent="0.2">
      <c r="C1157" s="13"/>
      <c r="D1157" s="264"/>
      <c r="E1157" s="256"/>
      <c r="F1157" s="256"/>
      <c r="G1157" s="257"/>
      <c r="H1157" s="258"/>
      <c r="I1157" s="31"/>
    </row>
    <row r="1158" spans="3:9" x14ac:dyDescent="0.2">
      <c r="C1158" s="13"/>
      <c r="D1158" s="264"/>
      <c r="E1158" s="256"/>
      <c r="F1158" s="256"/>
      <c r="G1158" s="257"/>
      <c r="H1158" s="258"/>
      <c r="I1158" s="31"/>
    </row>
    <row r="1159" spans="3:9" x14ac:dyDescent="0.2">
      <c r="C1159" s="13"/>
      <c r="D1159" s="264"/>
      <c r="E1159" s="256"/>
      <c r="F1159" s="256"/>
      <c r="G1159" s="257"/>
      <c r="H1159" s="258"/>
      <c r="I1159" s="31"/>
    </row>
    <row r="1160" spans="3:9" x14ac:dyDescent="0.2">
      <c r="C1160" s="13"/>
      <c r="D1160" s="264">
        <v>116</v>
      </c>
      <c r="E1160" s="252" t="str">
        <f>IF(OR(VLOOKUP(D1160,'Services - WHC'!$D$10:$F$149,2,FALSE)="",VLOOKUP(D1160,'Services - WHC'!$D$10:$F$149,2,FALSE)="[Enter service]"),"",VLOOKUP(D1160,'Services - WHC'!$D$10:$F$149,2,FALSE))</f>
        <v/>
      </c>
      <c r="F1160" s="253" t="str">
        <f>IF(OR(VLOOKUP(D1160,'Services - WHC'!$D$10:$F$149,3,FALSE)="",VLOOKUP(D1160,'Services - WHC'!$D$10:$F$149,3,FALSE)="[Select]"),"",VLOOKUP(D1160,'Services - WHC'!$D$10:$F$149,3,FALSE))</f>
        <v/>
      </c>
      <c r="G1160" s="254"/>
      <c r="H1160" s="255"/>
      <c r="I1160" s="31"/>
    </row>
    <row r="1161" spans="3:9" x14ac:dyDescent="0.2">
      <c r="C1161" s="13"/>
      <c r="D1161" s="264"/>
      <c r="E1161" s="256"/>
      <c r="F1161" s="256"/>
      <c r="G1161" s="257"/>
      <c r="H1161" s="258"/>
      <c r="I1161" s="31"/>
    </row>
    <row r="1162" spans="3:9" x14ac:dyDescent="0.2">
      <c r="C1162" s="13"/>
      <c r="D1162" s="264"/>
      <c r="E1162" s="256"/>
      <c r="F1162" s="256"/>
      <c r="G1162" s="257"/>
      <c r="H1162" s="258"/>
      <c r="I1162" s="31"/>
    </row>
    <row r="1163" spans="3:9" x14ac:dyDescent="0.2">
      <c r="C1163" s="13"/>
      <c r="D1163" s="264"/>
      <c r="E1163" s="256"/>
      <c r="F1163" s="256"/>
      <c r="G1163" s="257"/>
      <c r="H1163" s="258"/>
      <c r="I1163" s="31"/>
    </row>
    <row r="1164" spans="3:9" x14ac:dyDescent="0.2">
      <c r="C1164" s="13"/>
      <c r="D1164" s="264"/>
      <c r="E1164" s="256"/>
      <c r="F1164" s="256"/>
      <c r="G1164" s="257"/>
      <c r="H1164" s="258"/>
      <c r="I1164" s="31"/>
    </row>
    <row r="1165" spans="3:9" x14ac:dyDescent="0.2">
      <c r="C1165" s="13"/>
      <c r="D1165" s="264"/>
      <c r="E1165" s="256"/>
      <c r="F1165" s="256"/>
      <c r="G1165" s="257"/>
      <c r="H1165" s="258"/>
      <c r="I1165" s="31"/>
    </row>
    <row r="1166" spans="3:9" x14ac:dyDescent="0.2">
      <c r="C1166" s="13"/>
      <c r="D1166" s="264"/>
      <c r="E1166" s="256"/>
      <c r="F1166" s="256"/>
      <c r="G1166" s="257"/>
      <c r="H1166" s="258"/>
      <c r="I1166" s="31"/>
    </row>
    <row r="1167" spans="3:9" x14ac:dyDescent="0.2">
      <c r="C1167" s="13"/>
      <c r="D1167" s="264"/>
      <c r="E1167" s="256"/>
      <c r="F1167" s="256"/>
      <c r="G1167" s="257"/>
      <c r="H1167" s="258"/>
      <c r="I1167" s="31"/>
    </row>
    <row r="1168" spans="3:9" x14ac:dyDescent="0.2">
      <c r="C1168" s="13"/>
      <c r="D1168" s="264"/>
      <c r="E1168" s="256"/>
      <c r="F1168" s="256"/>
      <c r="G1168" s="257"/>
      <c r="H1168" s="258"/>
      <c r="I1168" s="31"/>
    </row>
    <row r="1169" spans="3:9" x14ac:dyDescent="0.2">
      <c r="C1169" s="13"/>
      <c r="D1169" s="264"/>
      <c r="E1169" s="256"/>
      <c r="F1169" s="256"/>
      <c r="G1169" s="257"/>
      <c r="H1169" s="258"/>
      <c r="I1169" s="31"/>
    </row>
    <row r="1170" spans="3:9" x14ac:dyDescent="0.2">
      <c r="C1170" s="13"/>
      <c r="D1170" s="264">
        <v>117</v>
      </c>
      <c r="E1170" s="252" t="str">
        <f>IF(OR(VLOOKUP(D1170,'Services - WHC'!$D$10:$F$149,2,FALSE)="",VLOOKUP(D1170,'Services - WHC'!$D$10:$F$149,2,FALSE)="[Enter service]"),"",VLOOKUP(D1170,'Services - WHC'!$D$10:$F$149,2,FALSE))</f>
        <v/>
      </c>
      <c r="F1170" s="253" t="str">
        <f>IF(OR(VLOOKUP(D1170,'Services - WHC'!$D$10:$F$149,3,FALSE)="",VLOOKUP(D1170,'Services - WHC'!$D$10:$F$149,3,FALSE)="[Select]"),"",VLOOKUP(D1170,'Services - WHC'!$D$10:$F$149,3,FALSE))</f>
        <v/>
      </c>
      <c r="G1170" s="254"/>
      <c r="H1170" s="255"/>
      <c r="I1170" s="31"/>
    </row>
    <row r="1171" spans="3:9" x14ac:dyDescent="0.2">
      <c r="C1171" s="13"/>
      <c r="D1171" s="264"/>
      <c r="E1171" s="256"/>
      <c r="F1171" s="256"/>
      <c r="G1171" s="257"/>
      <c r="H1171" s="258"/>
      <c r="I1171" s="31"/>
    </row>
    <row r="1172" spans="3:9" x14ac:dyDescent="0.2">
      <c r="C1172" s="13"/>
      <c r="D1172" s="264"/>
      <c r="E1172" s="256"/>
      <c r="F1172" s="256"/>
      <c r="G1172" s="257"/>
      <c r="H1172" s="258"/>
      <c r="I1172" s="31"/>
    </row>
    <row r="1173" spans="3:9" x14ac:dyDescent="0.2">
      <c r="C1173" s="13"/>
      <c r="D1173" s="264"/>
      <c r="E1173" s="256"/>
      <c r="F1173" s="256"/>
      <c r="G1173" s="257"/>
      <c r="H1173" s="258"/>
      <c r="I1173" s="31"/>
    </row>
    <row r="1174" spans="3:9" x14ac:dyDescent="0.2">
      <c r="C1174" s="13"/>
      <c r="D1174" s="264"/>
      <c r="E1174" s="256"/>
      <c r="F1174" s="256"/>
      <c r="G1174" s="257"/>
      <c r="H1174" s="258"/>
      <c r="I1174" s="31"/>
    </row>
    <row r="1175" spans="3:9" x14ac:dyDescent="0.2">
      <c r="C1175" s="13"/>
      <c r="D1175" s="264"/>
      <c r="E1175" s="256"/>
      <c r="F1175" s="256"/>
      <c r="G1175" s="257"/>
      <c r="H1175" s="258"/>
      <c r="I1175" s="31"/>
    </row>
    <row r="1176" spans="3:9" x14ac:dyDescent="0.2">
      <c r="C1176" s="13"/>
      <c r="D1176" s="264"/>
      <c r="E1176" s="256"/>
      <c r="F1176" s="256"/>
      <c r="G1176" s="257"/>
      <c r="H1176" s="258"/>
      <c r="I1176" s="31"/>
    </row>
    <row r="1177" spans="3:9" x14ac:dyDescent="0.2">
      <c r="C1177" s="13"/>
      <c r="D1177" s="264"/>
      <c r="E1177" s="256"/>
      <c r="F1177" s="256"/>
      <c r="G1177" s="257"/>
      <c r="H1177" s="258"/>
      <c r="I1177" s="31"/>
    </row>
    <row r="1178" spans="3:9" x14ac:dyDescent="0.2">
      <c r="C1178" s="13"/>
      <c r="D1178" s="264"/>
      <c r="E1178" s="256"/>
      <c r="F1178" s="256"/>
      <c r="G1178" s="257"/>
      <c r="H1178" s="258"/>
      <c r="I1178" s="31"/>
    </row>
    <row r="1179" spans="3:9" x14ac:dyDescent="0.2">
      <c r="C1179" s="13"/>
      <c r="D1179" s="264"/>
      <c r="E1179" s="256"/>
      <c r="F1179" s="256"/>
      <c r="G1179" s="257"/>
      <c r="H1179" s="258"/>
      <c r="I1179" s="31"/>
    </row>
    <row r="1180" spans="3:9" x14ac:dyDescent="0.2">
      <c r="C1180" s="13"/>
      <c r="D1180" s="264">
        <v>118</v>
      </c>
      <c r="E1180" s="252" t="str">
        <f>IF(OR(VLOOKUP(D1180,'Services - WHC'!$D$10:$F$149,2,FALSE)="",VLOOKUP(D1180,'Services - WHC'!$D$10:$F$149,2,FALSE)="[Enter service]"),"",VLOOKUP(D1180,'Services - WHC'!$D$10:$F$149,2,FALSE))</f>
        <v/>
      </c>
      <c r="F1180" s="253" t="str">
        <f>IF(OR(VLOOKUP(D1180,'Services - WHC'!$D$10:$F$149,3,FALSE)="",VLOOKUP(D1180,'Services - WHC'!$D$10:$F$149,3,FALSE)="[Select]"),"",VLOOKUP(D1180,'Services - WHC'!$D$10:$F$149,3,FALSE))</f>
        <v/>
      </c>
      <c r="G1180" s="254"/>
      <c r="H1180" s="255"/>
      <c r="I1180" s="31"/>
    </row>
    <row r="1181" spans="3:9" x14ac:dyDescent="0.2">
      <c r="C1181" s="13"/>
      <c r="D1181" s="264"/>
      <c r="E1181" s="256"/>
      <c r="F1181" s="256"/>
      <c r="G1181" s="257"/>
      <c r="H1181" s="258"/>
      <c r="I1181" s="31"/>
    </row>
    <row r="1182" spans="3:9" x14ac:dyDescent="0.2">
      <c r="C1182" s="13"/>
      <c r="D1182" s="264"/>
      <c r="E1182" s="256"/>
      <c r="F1182" s="256"/>
      <c r="G1182" s="257"/>
      <c r="H1182" s="258"/>
      <c r="I1182" s="31"/>
    </row>
    <row r="1183" spans="3:9" x14ac:dyDescent="0.2">
      <c r="C1183" s="13"/>
      <c r="D1183" s="264"/>
      <c r="E1183" s="256"/>
      <c r="F1183" s="256"/>
      <c r="G1183" s="257"/>
      <c r="H1183" s="258"/>
      <c r="I1183" s="31"/>
    </row>
    <row r="1184" spans="3:9" x14ac:dyDescent="0.2">
      <c r="C1184" s="13"/>
      <c r="D1184" s="264"/>
      <c r="E1184" s="256"/>
      <c r="F1184" s="256"/>
      <c r="G1184" s="257"/>
      <c r="H1184" s="258"/>
      <c r="I1184" s="31"/>
    </row>
    <row r="1185" spans="3:9" x14ac:dyDescent="0.2">
      <c r="C1185" s="13"/>
      <c r="D1185" s="264"/>
      <c r="E1185" s="256"/>
      <c r="F1185" s="256"/>
      <c r="G1185" s="257"/>
      <c r="H1185" s="258"/>
      <c r="I1185" s="31"/>
    </row>
    <row r="1186" spans="3:9" x14ac:dyDescent="0.2">
      <c r="C1186" s="13"/>
      <c r="D1186" s="264"/>
      <c r="E1186" s="256"/>
      <c r="F1186" s="256"/>
      <c r="G1186" s="257"/>
      <c r="H1186" s="258"/>
      <c r="I1186" s="31"/>
    </row>
    <row r="1187" spans="3:9" x14ac:dyDescent="0.2">
      <c r="C1187" s="13"/>
      <c r="D1187" s="264"/>
      <c r="E1187" s="256"/>
      <c r="F1187" s="256"/>
      <c r="G1187" s="257"/>
      <c r="H1187" s="258"/>
      <c r="I1187" s="31"/>
    </row>
    <row r="1188" spans="3:9" x14ac:dyDescent="0.2">
      <c r="C1188" s="13"/>
      <c r="D1188" s="264"/>
      <c r="E1188" s="256"/>
      <c r="F1188" s="256"/>
      <c r="G1188" s="257"/>
      <c r="H1188" s="258"/>
      <c r="I1188" s="31"/>
    </row>
    <row r="1189" spans="3:9" x14ac:dyDescent="0.2">
      <c r="C1189" s="13"/>
      <c r="D1189" s="264"/>
      <c r="E1189" s="256"/>
      <c r="F1189" s="256"/>
      <c r="G1189" s="257"/>
      <c r="H1189" s="258"/>
      <c r="I1189" s="31"/>
    </row>
    <row r="1190" spans="3:9" x14ac:dyDescent="0.2">
      <c r="C1190" s="13"/>
      <c r="D1190" s="264">
        <v>119</v>
      </c>
      <c r="E1190" s="252" t="str">
        <f>IF(OR(VLOOKUP(D1190,'Services - WHC'!$D$10:$F$149,2,FALSE)="",VLOOKUP(D1190,'Services - WHC'!$D$10:$F$149,2,FALSE)="[Enter service]"),"",VLOOKUP(D1190,'Services - WHC'!$D$10:$F$149,2,FALSE))</f>
        <v/>
      </c>
      <c r="F1190" s="253" t="str">
        <f>IF(OR(VLOOKUP(D1190,'Services - WHC'!$D$10:$F$149,3,FALSE)="",VLOOKUP(D1190,'Services - WHC'!$D$10:$F$149,3,FALSE)="[Select]"),"",VLOOKUP(D1190,'Services - WHC'!$D$10:$F$149,3,FALSE))</f>
        <v/>
      </c>
      <c r="G1190" s="254"/>
      <c r="H1190" s="255"/>
      <c r="I1190" s="31"/>
    </row>
    <row r="1191" spans="3:9" x14ac:dyDescent="0.2">
      <c r="C1191" s="13"/>
      <c r="D1191" s="264"/>
      <c r="E1191" s="256"/>
      <c r="F1191" s="256"/>
      <c r="G1191" s="257"/>
      <c r="H1191" s="258"/>
      <c r="I1191" s="31"/>
    </row>
    <row r="1192" spans="3:9" x14ac:dyDescent="0.2">
      <c r="C1192" s="13"/>
      <c r="D1192" s="264"/>
      <c r="E1192" s="256"/>
      <c r="F1192" s="256"/>
      <c r="G1192" s="257"/>
      <c r="H1192" s="258"/>
      <c r="I1192" s="31"/>
    </row>
    <row r="1193" spans="3:9" x14ac:dyDescent="0.2">
      <c r="C1193" s="13"/>
      <c r="D1193" s="264"/>
      <c r="E1193" s="256"/>
      <c r="F1193" s="256"/>
      <c r="G1193" s="257"/>
      <c r="H1193" s="258"/>
      <c r="I1193" s="31"/>
    </row>
    <row r="1194" spans="3:9" x14ac:dyDescent="0.2">
      <c r="C1194" s="13"/>
      <c r="D1194" s="264"/>
      <c r="E1194" s="256"/>
      <c r="F1194" s="256"/>
      <c r="G1194" s="257"/>
      <c r="H1194" s="258"/>
      <c r="I1194" s="31"/>
    </row>
    <row r="1195" spans="3:9" x14ac:dyDescent="0.2">
      <c r="C1195" s="13"/>
      <c r="D1195" s="264"/>
      <c r="E1195" s="256"/>
      <c r="F1195" s="256"/>
      <c r="G1195" s="257"/>
      <c r="H1195" s="258"/>
      <c r="I1195" s="31"/>
    </row>
    <row r="1196" spans="3:9" x14ac:dyDescent="0.2">
      <c r="C1196" s="13"/>
      <c r="D1196" s="264"/>
      <c r="E1196" s="256"/>
      <c r="F1196" s="256"/>
      <c r="G1196" s="257"/>
      <c r="H1196" s="258"/>
      <c r="I1196" s="31"/>
    </row>
    <row r="1197" spans="3:9" x14ac:dyDescent="0.2">
      <c r="C1197" s="13"/>
      <c r="D1197" s="264"/>
      <c r="E1197" s="256"/>
      <c r="F1197" s="256"/>
      <c r="G1197" s="257"/>
      <c r="H1197" s="258"/>
      <c r="I1197" s="31"/>
    </row>
    <row r="1198" spans="3:9" x14ac:dyDescent="0.2">
      <c r="C1198" s="13"/>
      <c r="D1198" s="264"/>
      <c r="E1198" s="256"/>
      <c r="F1198" s="256"/>
      <c r="G1198" s="257"/>
      <c r="H1198" s="258"/>
      <c r="I1198" s="31"/>
    </row>
    <row r="1199" spans="3:9" x14ac:dyDescent="0.2">
      <c r="C1199" s="13"/>
      <c r="D1199" s="264"/>
      <c r="E1199" s="256"/>
      <c r="F1199" s="256"/>
      <c r="G1199" s="257"/>
      <c r="H1199" s="258"/>
      <c r="I1199" s="31"/>
    </row>
    <row r="1200" spans="3:9" x14ac:dyDescent="0.2">
      <c r="C1200" s="13"/>
      <c r="D1200" s="264">
        <v>120</v>
      </c>
      <c r="E1200" s="252" t="str">
        <f>IF(OR(VLOOKUP(D1200,'Services - WHC'!$D$10:$F$149,2,FALSE)="",VLOOKUP(D1200,'Services - WHC'!$D$10:$F$149,2,FALSE)="[Enter service]"),"",VLOOKUP(D1200,'Services - WHC'!$D$10:$F$149,2,FALSE))</f>
        <v/>
      </c>
      <c r="F1200" s="253" t="str">
        <f>IF(OR(VLOOKUP(D1200,'Services - WHC'!$D$10:$F$149,3,FALSE)="",VLOOKUP(D1200,'Services - WHC'!$D$10:$F$149,3,FALSE)="[Select]"),"",VLOOKUP(D1200,'Services - WHC'!$D$10:$F$149,3,FALSE))</f>
        <v/>
      </c>
      <c r="G1200" s="254"/>
      <c r="H1200" s="255"/>
      <c r="I1200" s="31"/>
    </row>
    <row r="1201" spans="3:9" x14ac:dyDescent="0.2">
      <c r="C1201" s="13"/>
      <c r="D1201" s="264"/>
      <c r="E1201" s="256"/>
      <c r="F1201" s="256"/>
      <c r="G1201" s="257"/>
      <c r="H1201" s="258"/>
      <c r="I1201" s="31"/>
    </row>
    <row r="1202" spans="3:9" x14ac:dyDescent="0.2">
      <c r="C1202" s="13"/>
      <c r="D1202" s="264"/>
      <c r="E1202" s="256"/>
      <c r="F1202" s="256"/>
      <c r="G1202" s="257"/>
      <c r="H1202" s="258"/>
      <c r="I1202" s="31"/>
    </row>
    <row r="1203" spans="3:9" x14ac:dyDescent="0.2">
      <c r="C1203" s="13"/>
      <c r="D1203" s="264"/>
      <c r="E1203" s="256"/>
      <c r="F1203" s="256"/>
      <c r="G1203" s="257"/>
      <c r="H1203" s="258"/>
      <c r="I1203" s="31"/>
    </row>
    <row r="1204" spans="3:9" x14ac:dyDescent="0.2">
      <c r="C1204" s="13"/>
      <c r="D1204" s="264"/>
      <c r="E1204" s="256"/>
      <c r="F1204" s="256"/>
      <c r="G1204" s="257"/>
      <c r="H1204" s="258"/>
      <c r="I1204" s="31"/>
    </row>
    <row r="1205" spans="3:9" x14ac:dyDescent="0.2">
      <c r="C1205" s="13"/>
      <c r="D1205" s="264"/>
      <c r="E1205" s="256"/>
      <c r="F1205" s="256"/>
      <c r="G1205" s="257"/>
      <c r="H1205" s="258"/>
      <c r="I1205" s="31"/>
    </row>
    <row r="1206" spans="3:9" x14ac:dyDescent="0.2">
      <c r="C1206" s="13"/>
      <c r="D1206" s="264"/>
      <c r="E1206" s="256"/>
      <c r="F1206" s="256"/>
      <c r="G1206" s="257"/>
      <c r="H1206" s="258"/>
      <c r="I1206" s="31"/>
    </row>
    <row r="1207" spans="3:9" x14ac:dyDescent="0.2">
      <c r="C1207" s="13"/>
      <c r="D1207" s="264"/>
      <c r="E1207" s="256"/>
      <c r="F1207" s="256"/>
      <c r="G1207" s="257"/>
      <c r="H1207" s="258"/>
      <c r="I1207" s="31"/>
    </row>
    <row r="1208" spans="3:9" x14ac:dyDescent="0.2">
      <c r="C1208" s="13"/>
      <c r="D1208" s="264"/>
      <c r="E1208" s="256"/>
      <c r="F1208" s="256"/>
      <c r="G1208" s="257"/>
      <c r="H1208" s="258"/>
      <c r="I1208" s="31"/>
    </row>
    <row r="1209" spans="3:9" x14ac:dyDescent="0.2">
      <c r="C1209" s="13"/>
      <c r="D1209" s="264"/>
      <c r="E1209" s="256"/>
      <c r="F1209" s="256"/>
      <c r="G1209" s="257"/>
      <c r="H1209" s="258"/>
      <c r="I1209" s="31"/>
    </row>
    <row r="1210" spans="3:9" x14ac:dyDescent="0.2">
      <c r="C1210" s="13"/>
      <c r="D1210" s="264">
        <v>121</v>
      </c>
      <c r="E1210" s="252" t="str">
        <f>IF(OR(VLOOKUP(D1210,'Services - WHC'!$D$10:$F$149,2,FALSE)="",VLOOKUP(D1210,'Services - WHC'!$D$10:$F$149,2,FALSE)="[Enter service]"),"",VLOOKUP(D1210,'Services - WHC'!$D$10:$F$149,2,FALSE))</f>
        <v/>
      </c>
      <c r="F1210" s="253" t="str">
        <f>IF(OR(VLOOKUP(D1210,'Services - WHC'!$D$10:$F$149,3,FALSE)="",VLOOKUP(D1210,'Services - WHC'!$D$10:$F$149,3,FALSE)="[Select]"),"",VLOOKUP(D1210,'Services - WHC'!$D$10:$F$149,3,FALSE))</f>
        <v/>
      </c>
      <c r="G1210" s="254"/>
      <c r="H1210" s="255"/>
      <c r="I1210" s="31"/>
    </row>
    <row r="1211" spans="3:9" x14ac:dyDescent="0.2">
      <c r="C1211" s="13"/>
      <c r="D1211" s="264"/>
      <c r="E1211" s="256"/>
      <c r="F1211" s="256"/>
      <c r="G1211" s="257"/>
      <c r="H1211" s="258"/>
      <c r="I1211" s="31"/>
    </row>
    <row r="1212" spans="3:9" x14ac:dyDescent="0.2">
      <c r="C1212" s="13"/>
      <c r="D1212" s="264"/>
      <c r="E1212" s="256"/>
      <c r="F1212" s="256"/>
      <c r="G1212" s="257"/>
      <c r="H1212" s="258"/>
      <c r="I1212" s="31"/>
    </row>
    <row r="1213" spans="3:9" x14ac:dyDescent="0.2">
      <c r="C1213" s="13"/>
      <c r="D1213" s="264"/>
      <c r="E1213" s="256"/>
      <c r="F1213" s="256"/>
      <c r="G1213" s="257"/>
      <c r="H1213" s="258"/>
      <c r="I1213" s="31"/>
    </row>
    <row r="1214" spans="3:9" x14ac:dyDescent="0.2">
      <c r="C1214" s="13"/>
      <c r="D1214" s="264"/>
      <c r="E1214" s="256"/>
      <c r="F1214" s="256"/>
      <c r="G1214" s="257"/>
      <c r="H1214" s="258"/>
      <c r="I1214" s="31"/>
    </row>
    <row r="1215" spans="3:9" x14ac:dyDescent="0.2">
      <c r="C1215" s="13"/>
      <c r="D1215" s="264"/>
      <c r="E1215" s="256"/>
      <c r="F1215" s="256"/>
      <c r="G1215" s="257"/>
      <c r="H1215" s="258"/>
      <c r="I1215" s="31"/>
    </row>
    <row r="1216" spans="3:9" x14ac:dyDescent="0.2">
      <c r="C1216" s="13"/>
      <c r="D1216" s="264"/>
      <c r="E1216" s="256"/>
      <c r="F1216" s="256"/>
      <c r="G1216" s="257"/>
      <c r="H1216" s="258"/>
      <c r="I1216" s="31"/>
    </row>
    <row r="1217" spans="3:9" x14ac:dyDescent="0.2">
      <c r="C1217" s="13"/>
      <c r="D1217" s="264"/>
      <c r="E1217" s="256"/>
      <c r="F1217" s="256"/>
      <c r="G1217" s="257"/>
      <c r="H1217" s="258"/>
      <c r="I1217" s="31"/>
    </row>
    <row r="1218" spans="3:9" x14ac:dyDescent="0.2">
      <c r="C1218" s="13"/>
      <c r="D1218" s="264"/>
      <c r="E1218" s="256"/>
      <c r="F1218" s="256"/>
      <c r="G1218" s="257"/>
      <c r="H1218" s="258"/>
      <c r="I1218" s="31"/>
    </row>
    <row r="1219" spans="3:9" x14ac:dyDescent="0.2">
      <c r="C1219" s="13"/>
      <c r="D1219" s="264"/>
      <c r="E1219" s="256"/>
      <c r="F1219" s="256"/>
      <c r="G1219" s="257"/>
      <c r="H1219" s="258"/>
      <c r="I1219" s="31"/>
    </row>
    <row r="1220" spans="3:9" x14ac:dyDescent="0.2">
      <c r="C1220" s="13"/>
      <c r="D1220" s="264">
        <v>122</v>
      </c>
      <c r="E1220" s="252" t="str">
        <f>IF(OR(VLOOKUP(D1220,'Services - WHC'!$D$10:$F$149,2,FALSE)="",VLOOKUP(D1220,'Services - WHC'!$D$10:$F$149,2,FALSE)="[Enter service]"),"",VLOOKUP(D1220,'Services - WHC'!$D$10:$F$149,2,FALSE))</f>
        <v/>
      </c>
      <c r="F1220" s="253" t="str">
        <f>IF(OR(VLOOKUP(D1220,'Services - WHC'!$D$10:$F$149,3,FALSE)="",VLOOKUP(D1220,'Services - WHC'!$D$10:$F$149,3,FALSE)="[Select]"),"",VLOOKUP(D1220,'Services - WHC'!$D$10:$F$149,3,FALSE))</f>
        <v/>
      </c>
      <c r="G1220" s="254"/>
      <c r="H1220" s="255"/>
      <c r="I1220" s="31"/>
    </row>
    <row r="1221" spans="3:9" x14ac:dyDescent="0.2">
      <c r="C1221" s="13"/>
      <c r="D1221" s="264"/>
      <c r="E1221" s="256"/>
      <c r="F1221" s="256"/>
      <c r="G1221" s="257"/>
      <c r="H1221" s="258"/>
      <c r="I1221" s="31"/>
    </row>
    <row r="1222" spans="3:9" x14ac:dyDescent="0.2">
      <c r="C1222" s="13"/>
      <c r="D1222" s="264"/>
      <c r="E1222" s="256"/>
      <c r="F1222" s="256"/>
      <c r="G1222" s="257"/>
      <c r="H1222" s="258"/>
      <c r="I1222" s="31"/>
    </row>
    <row r="1223" spans="3:9" x14ac:dyDescent="0.2">
      <c r="C1223" s="13"/>
      <c r="D1223" s="264"/>
      <c r="E1223" s="256"/>
      <c r="F1223" s="256"/>
      <c r="G1223" s="257"/>
      <c r="H1223" s="258"/>
      <c r="I1223" s="31"/>
    </row>
    <row r="1224" spans="3:9" x14ac:dyDescent="0.2">
      <c r="C1224" s="13"/>
      <c r="D1224" s="264"/>
      <c r="E1224" s="256"/>
      <c r="F1224" s="256"/>
      <c r="G1224" s="257"/>
      <c r="H1224" s="258"/>
      <c r="I1224" s="31"/>
    </row>
    <row r="1225" spans="3:9" x14ac:dyDescent="0.2">
      <c r="C1225" s="13"/>
      <c r="D1225" s="264"/>
      <c r="E1225" s="256"/>
      <c r="F1225" s="256"/>
      <c r="G1225" s="257"/>
      <c r="H1225" s="258"/>
      <c r="I1225" s="31"/>
    </row>
    <row r="1226" spans="3:9" x14ac:dyDescent="0.2">
      <c r="C1226" s="13"/>
      <c r="D1226" s="264"/>
      <c r="E1226" s="256"/>
      <c r="F1226" s="256"/>
      <c r="G1226" s="257"/>
      <c r="H1226" s="258"/>
      <c r="I1226" s="31"/>
    </row>
    <row r="1227" spans="3:9" x14ac:dyDescent="0.2">
      <c r="C1227" s="13"/>
      <c r="D1227" s="264"/>
      <c r="E1227" s="256"/>
      <c r="F1227" s="256"/>
      <c r="G1227" s="257"/>
      <c r="H1227" s="258"/>
      <c r="I1227" s="31"/>
    </row>
    <row r="1228" spans="3:9" x14ac:dyDescent="0.2">
      <c r="C1228" s="13"/>
      <c r="D1228" s="264"/>
      <c r="E1228" s="256"/>
      <c r="F1228" s="256"/>
      <c r="G1228" s="257"/>
      <c r="H1228" s="258"/>
      <c r="I1228" s="31"/>
    </row>
    <row r="1229" spans="3:9" x14ac:dyDescent="0.2">
      <c r="C1229" s="13"/>
      <c r="D1229" s="264"/>
      <c r="E1229" s="256"/>
      <c r="F1229" s="256"/>
      <c r="G1229" s="257"/>
      <c r="H1229" s="258"/>
      <c r="I1229" s="31"/>
    </row>
    <row r="1230" spans="3:9" x14ac:dyDescent="0.2">
      <c r="C1230" s="13"/>
      <c r="D1230" s="264">
        <v>123</v>
      </c>
      <c r="E1230" s="252" t="str">
        <f>IF(OR(VLOOKUP(D1230,'Services - WHC'!$D$10:$F$149,2,FALSE)="",VLOOKUP(D1230,'Services - WHC'!$D$10:$F$149,2,FALSE)="[Enter service]"),"",VLOOKUP(D1230,'Services - WHC'!$D$10:$F$149,2,FALSE))</f>
        <v/>
      </c>
      <c r="F1230" s="253" t="str">
        <f>IF(OR(VLOOKUP(D1230,'Services - WHC'!$D$10:$F$149,3,FALSE)="",VLOOKUP(D1230,'Services - WHC'!$D$10:$F$149,3,FALSE)="[Select]"),"",VLOOKUP(D1230,'Services - WHC'!$D$10:$F$149,3,FALSE))</f>
        <v/>
      </c>
      <c r="G1230" s="254"/>
      <c r="H1230" s="255"/>
      <c r="I1230" s="31"/>
    </row>
    <row r="1231" spans="3:9" x14ac:dyDescent="0.2">
      <c r="C1231" s="13"/>
      <c r="D1231" s="264"/>
      <c r="E1231" s="256"/>
      <c r="F1231" s="256"/>
      <c r="G1231" s="257"/>
      <c r="H1231" s="258"/>
      <c r="I1231" s="31"/>
    </row>
    <row r="1232" spans="3:9" x14ac:dyDescent="0.2">
      <c r="C1232" s="13"/>
      <c r="D1232" s="264"/>
      <c r="E1232" s="256"/>
      <c r="F1232" s="256"/>
      <c r="G1232" s="257"/>
      <c r="H1232" s="258"/>
      <c r="I1232" s="31"/>
    </row>
    <row r="1233" spans="3:9" x14ac:dyDescent="0.2">
      <c r="C1233" s="13"/>
      <c r="D1233" s="264"/>
      <c r="E1233" s="256"/>
      <c r="F1233" s="256"/>
      <c r="G1233" s="257"/>
      <c r="H1233" s="258"/>
      <c r="I1233" s="31"/>
    </row>
    <row r="1234" spans="3:9" x14ac:dyDescent="0.2">
      <c r="C1234" s="13"/>
      <c r="D1234" s="264"/>
      <c r="E1234" s="256"/>
      <c r="F1234" s="256"/>
      <c r="G1234" s="257"/>
      <c r="H1234" s="258"/>
      <c r="I1234" s="31"/>
    </row>
    <row r="1235" spans="3:9" x14ac:dyDescent="0.2">
      <c r="C1235" s="13"/>
      <c r="D1235" s="264"/>
      <c r="E1235" s="256"/>
      <c r="F1235" s="256"/>
      <c r="G1235" s="257"/>
      <c r="H1235" s="258"/>
      <c r="I1235" s="31"/>
    </row>
    <row r="1236" spans="3:9" x14ac:dyDescent="0.2">
      <c r="C1236" s="13"/>
      <c r="D1236" s="264"/>
      <c r="E1236" s="256"/>
      <c r="F1236" s="256"/>
      <c r="G1236" s="257"/>
      <c r="H1236" s="258"/>
      <c r="I1236" s="31"/>
    </row>
    <row r="1237" spans="3:9" x14ac:dyDescent="0.2">
      <c r="C1237" s="13"/>
      <c r="D1237" s="264"/>
      <c r="E1237" s="256"/>
      <c r="F1237" s="256"/>
      <c r="G1237" s="257"/>
      <c r="H1237" s="258"/>
      <c r="I1237" s="31"/>
    </row>
    <row r="1238" spans="3:9" x14ac:dyDescent="0.2">
      <c r="C1238" s="13"/>
      <c r="D1238" s="264"/>
      <c r="E1238" s="256"/>
      <c r="F1238" s="256"/>
      <c r="G1238" s="257"/>
      <c r="H1238" s="258"/>
      <c r="I1238" s="31"/>
    </row>
    <row r="1239" spans="3:9" x14ac:dyDescent="0.2">
      <c r="C1239" s="13"/>
      <c r="D1239" s="264"/>
      <c r="E1239" s="256"/>
      <c r="F1239" s="256"/>
      <c r="G1239" s="257"/>
      <c r="H1239" s="258"/>
      <c r="I1239" s="31"/>
    </row>
    <row r="1240" spans="3:9" x14ac:dyDescent="0.2">
      <c r="C1240" s="13"/>
      <c r="D1240" s="264">
        <v>124</v>
      </c>
      <c r="E1240" s="252" t="str">
        <f>IF(OR(VLOOKUP(D1240,'Services - WHC'!$D$10:$F$149,2,FALSE)="",VLOOKUP(D1240,'Services - WHC'!$D$10:$F$149,2,FALSE)="[Enter service]"),"",VLOOKUP(D1240,'Services - WHC'!$D$10:$F$149,2,FALSE))</f>
        <v/>
      </c>
      <c r="F1240" s="253" t="str">
        <f>IF(OR(VLOOKUP(D1240,'Services - WHC'!$D$10:$F$149,3,FALSE)="",VLOOKUP(D1240,'Services - WHC'!$D$10:$F$149,3,FALSE)="[Select]"),"",VLOOKUP(D1240,'Services - WHC'!$D$10:$F$149,3,FALSE))</f>
        <v/>
      </c>
      <c r="G1240" s="254"/>
      <c r="H1240" s="255"/>
      <c r="I1240" s="31"/>
    </row>
    <row r="1241" spans="3:9" x14ac:dyDescent="0.2">
      <c r="C1241" s="13"/>
      <c r="D1241" s="264"/>
      <c r="E1241" s="256"/>
      <c r="F1241" s="256"/>
      <c r="G1241" s="257"/>
      <c r="H1241" s="258"/>
      <c r="I1241" s="31"/>
    </row>
    <row r="1242" spans="3:9" x14ac:dyDescent="0.2">
      <c r="C1242" s="13"/>
      <c r="D1242" s="264"/>
      <c r="E1242" s="256"/>
      <c r="F1242" s="256"/>
      <c r="G1242" s="257"/>
      <c r="H1242" s="258"/>
      <c r="I1242" s="31"/>
    </row>
    <row r="1243" spans="3:9" x14ac:dyDescent="0.2">
      <c r="C1243" s="13"/>
      <c r="D1243" s="264"/>
      <c r="E1243" s="256"/>
      <c r="F1243" s="256"/>
      <c r="G1243" s="257"/>
      <c r="H1243" s="258"/>
      <c r="I1243" s="31"/>
    </row>
    <row r="1244" spans="3:9" x14ac:dyDescent="0.2">
      <c r="C1244" s="13"/>
      <c r="D1244" s="264"/>
      <c r="E1244" s="256"/>
      <c r="F1244" s="256"/>
      <c r="G1244" s="257"/>
      <c r="H1244" s="258"/>
      <c r="I1244" s="31"/>
    </row>
    <row r="1245" spans="3:9" x14ac:dyDescent="0.2">
      <c r="C1245" s="13"/>
      <c r="D1245" s="264"/>
      <c r="E1245" s="256"/>
      <c r="F1245" s="256"/>
      <c r="G1245" s="257"/>
      <c r="H1245" s="258"/>
      <c r="I1245" s="31"/>
    </row>
    <row r="1246" spans="3:9" x14ac:dyDescent="0.2">
      <c r="C1246" s="13"/>
      <c r="D1246" s="264"/>
      <c r="E1246" s="256"/>
      <c r="F1246" s="256"/>
      <c r="G1246" s="257"/>
      <c r="H1246" s="258"/>
      <c r="I1246" s="31"/>
    </row>
    <row r="1247" spans="3:9" x14ac:dyDescent="0.2">
      <c r="C1247" s="13"/>
      <c r="D1247" s="264"/>
      <c r="E1247" s="256"/>
      <c r="F1247" s="256"/>
      <c r="G1247" s="257"/>
      <c r="H1247" s="258"/>
      <c r="I1247" s="31"/>
    </row>
    <row r="1248" spans="3:9" x14ac:dyDescent="0.2">
      <c r="C1248" s="13"/>
      <c r="D1248" s="264"/>
      <c r="E1248" s="256"/>
      <c r="F1248" s="256"/>
      <c r="G1248" s="257"/>
      <c r="H1248" s="258"/>
      <c r="I1248" s="31"/>
    </row>
    <row r="1249" spans="3:9" x14ac:dyDescent="0.2">
      <c r="C1249" s="13"/>
      <c r="D1249" s="264"/>
      <c r="E1249" s="256"/>
      <c r="F1249" s="256"/>
      <c r="G1249" s="257"/>
      <c r="H1249" s="258"/>
      <c r="I1249" s="31"/>
    </row>
    <row r="1250" spans="3:9" x14ac:dyDescent="0.2">
      <c r="C1250" s="13"/>
      <c r="D1250" s="264">
        <v>125</v>
      </c>
      <c r="E1250" s="252" t="str">
        <f>IF(OR(VLOOKUP(D1250,'Services - WHC'!$D$10:$F$149,2,FALSE)="",VLOOKUP(D1250,'Services - WHC'!$D$10:$F$149,2,FALSE)="[Enter service]"),"",VLOOKUP(D1250,'Services - WHC'!$D$10:$F$149,2,FALSE))</f>
        <v/>
      </c>
      <c r="F1250" s="253" t="str">
        <f>IF(OR(VLOOKUP(D1250,'Services - WHC'!$D$10:$F$149,3,FALSE)="",VLOOKUP(D1250,'Services - WHC'!$D$10:$F$149,3,FALSE)="[Select]"),"",VLOOKUP(D1250,'Services - WHC'!$D$10:$F$149,3,FALSE))</f>
        <v/>
      </c>
      <c r="G1250" s="254"/>
      <c r="H1250" s="255"/>
      <c r="I1250" s="31"/>
    </row>
    <row r="1251" spans="3:9" x14ac:dyDescent="0.2">
      <c r="C1251" s="13"/>
      <c r="D1251" s="264"/>
      <c r="E1251" s="256"/>
      <c r="F1251" s="256"/>
      <c r="G1251" s="257"/>
      <c r="H1251" s="258"/>
      <c r="I1251" s="31"/>
    </row>
    <row r="1252" spans="3:9" x14ac:dyDescent="0.2">
      <c r="C1252" s="13"/>
      <c r="D1252" s="264"/>
      <c r="E1252" s="256"/>
      <c r="F1252" s="256"/>
      <c r="G1252" s="257"/>
      <c r="H1252" s="258"/>
      <c r="I1252" s="31"/>
    </row>
    <row r="1253" spans="3:9" x14ac:dyDescent="0.2">
      <c r="C1253" s="13"/>
      <c r="D1253" s="264"/>
      <c r="E1253" s="256"/>
      <c r="F1253" s="256"/>
      <c r="G1253" s="257"/>
      <c r="H1253" s="258"/>
      <c r="I1253" s="31"/>
    </row>
    <row r="1254" spans="3:9" x14ac:dyDescent="0.2">
      <c r="C1254" s="13"/>
      <c r="D1254" s="264"/>
      <c r="E1254" s="256"/>
      <c r="F1254" s="256"/>
      <c r="G1254" s="257"/>
      <c r="H1254" s="258"/>
      <c r="I1254" s="31"/>
    </row>
    <row r="1255" spans="3:9" x14ac:dyDescent="0.2">
      <c r="C1255" s="13"/>
      <c r="D1255" s="264"/>
      <c r="E1255" s="256"/>
      <c r="F1255" s="256"/>
      <c r="G1255" s="257"/>
      <c r="H1255" s="258"/>
      <c r="I1255" s="31"/>
    </row>
    <row r="1256" spans="3:9" x14ac:dyDescent="0.2">
      <c r="C1256" s="13"/>
      <c r="D1256" s="264"/>
      <c r="E1256" s="256"/>
      <c r="F1256" s="256"/>
      <c r="G1256" s="257"/>
      <c r="H1256" s="258"/>
      <c r="I1256" s="31"/>
    </row>
    <row r="1257" spans="3:9" x14ac:dyDescent="0.2">
      <c r="C1257" s="13"/>
      <c r="D1257" s="264"/>
      <c r="E1257" s="256"/>
      <c r="F1257" s="256"/>
      <c r="G1257" s="257"/>
      <c r="H1257" s="258"/>
      <c r="I1257" s="31"/>
    </row>
    <row r="1258" spans="3:9" x14ac:dyDescent="0.2">
      <c r="C1258" s="13"/>
      <c r="D1258" s="264"/>
      <c r="E1258" s="256"/>
      <c r="F1258" s="256"/>
      <c r="G1258" s="257"/>
      <c r="H1258" s="258"/>
      <c r="I1258" s="31"/>
    </row>
    <row r="1259" spans="3:9" x14ac:dyDescent="0.2">
      <c r="C1259" s="13"/>
      <c r="D1259" s="264"/>
      <c r="E1259" s="256"/>
      <c r="F1259" s="256"/>
      <c r="G1259" s="257"/>
      <c r="H1259" s="258"/>
      <c r="I1259" s="31"/>
    </row>
    <row r="1260" spans="3:9" x14ac:dyDescent="0.2">
      <c r="C1260" s="13"/>
      <c r="D1260" s="264">
        <v>126</v>
      </c>
      <c r="E1260" s="252" t="str">
        <f>IF(OR(VLOOKUP(D1260,'Services - WHC'!$D$10:$F$149,2,FALSE)="",VLOOKUP(D1260,'Services - WHC'!$D$10:$F$149,2,FALSE)="[Enter service]"),"",VLOOKUP(D1260,'Services - WHC'!$D$10:$F$149,2,FALSE))</f>
        <v/>
      </c>
      <c r="F1260" s="253" t="str">
        <f>IF(OR(VLOOKUP(D1260,'Services - WHC'!$D$10:$F$149,3,FALSE)="",VLOOKUP(D1260,'Services - WHC'!$D$10:$F$149,3,FALSE)="[Select]"),"",VLOOKUP(D1260,'Services - WHC'!$D$10:$F$149,3,FALSE))</f>
        <v/>
      </c>
      <c r="G1260" s="254"/>
      <c r="H1260" s="255"/>
      <c r="I1260" s="31"/>
    </row>
    <row r="1261" spans="3:9" x14ac:dyDescent="0.2">
      <c r="C1261" s="13"/>
      <c r="D1261" s="264"/>
      <c r="E1261" s="256"/>
      <c r="F1261" s="256"/>
      <c r="G1261" s="257"/>
      <c r="H1261" s="258"/>
      <c r="I1261" s="31"/>
    </row>
    <row r="1262" spans="3:9" x14ac:dyDescent="0.2">
      <c r="C1262" s="13"/>
      <c r="D1262" s="264"/>
      <c r="E1262" s="256"/>
      <c r="F1262" s="256"/>
      <c r="G1262" s="257"/>
      <c r="H1262" s="258"/>
      <c r="I1262" s="31"/>
    </row>
    <row r="1263" spans="3:9" x14ac:dyDescent="0.2">
      <c r="C1263" s="13"/>
      <c r="D1263" s="264"/>
      <c r="E1263" s="256"/>
      <c r="F1263" s="256"/>
      <c r="G1263" s="257"/>
      <c r="H1263" s="258"/>
      <c r="I1263" s="31"/>
    </row>
    <row r="1264" spans="3:9" x14ac:dyDescent="0.2">
      <c r="C1264" s="13"/>
      <c r="D1264" s="264"/>
      <c r="E1264" s="256"/>
      <c r="F1264" s="256"/>
      <c r="G1264" s="257"/>
      <c r="H1264" s="258"/>
      <c r="I1264" s="31"/>
    </row>
    <row r="1265" spans="3:9" x14ac:dyDescent="0.2">
      <c r="C1265" s="13"/>
      <c r="D1265" s="264"/>
      <c r="E1265" s="256"/>
      <c r="F1265" s="256"/>
      <c r="G1265" s="257"/>
      <c r="H1265" s="258"/>
      <c r="I1265" s="31"/>
    </row>
    <row r="1266" spans="3:9" x14ac:dyDescent="0.2">
      <c r="C1266" s="13"/>
      <c r="D1266" s="264"/>
      <c r="E1266" s="256"/>
      <c r="F1266" s="256"/>
      <c r="G1266" s="257"/>
      <c r="H1266" s="258"/>
      <c r="I1266" s="31"/>
    </row>
    <row r="1267" spans="3:9" x14ac:dyDescent="0.2">
      <c r="C1267" s="13"/>
      <c r="D1267" s="264"/>
      <c r="E1267" s="256"/>
      <c r="F1267" s="256"/>
      <c r="G1267" s="257"/>
      <c r="H1267" s="258"/>
      <c r="I1267" s="31"/>
    </row>
    <row r="1268" spans="3:9" x14ac:dyDescent="0.2">
      <c r="C1268" s="13"/>
      <c r="D1268" s="264"/>
      <c r="E1268" s="256"/>
      <c r="F1268" s="256"/>
      <c r="G1268" s="257"/>
      <c r="H1268" s="258"/>
      <c r="I1268" s="31"/>
    </row>
    <row r="1269" spans="3:9" x14ac:dyDescent="0.2">
      <c r="C1269" s="13"/>
      <c r="D1269" s="264"/>
      <c r="E1269" s="256"/>
      <c r="F1269" s="256"/>
      <c r="G1269" s="257"/>
      <c r="H1269" s="258"/>
      <c r="I1269" s="31"/>
    </row>
    <row r="1270" spans="3:9" x14ac:dyDescent="0.2">
      <c r="C1270" s="13"/>
      <c r="D1270" s="264">
        <v>127</v>
      </c>
      <c r="E1270" s="252" t="str">
        <f>IF(OR(VLOOKUP(D1270,'Services - WHC'!$D$10:$F$149,2,FALSE)="",VLOOKUP(D1270,'Services - WHC'!$D$10:$F$149,2,FALSE)="[Enter service]"),"",VLOOKUP(D1270,'Services - WHC'!$D$10:$F$149,2,FALSE))</f>
        <v/>
      </c>
      <c r="F1270" s="253" t="str">
        <f>IF(OR(VLOOKUP(D1270,'Services - WHC'!$D$10:$F$149,3,FALSE)="",VLOOKUP(D1270,'Services - WHC'!$D$10:$F$149,3,FALSE)="[Select]"),"",VLOOKUP(D1270,'Services - WHC'!$D$10:$F$149,3,FALSE))</f>
        <v/>
      </c>
      <c r="G1270" s="254"/>
      <c r="H1270" s="255"/>
      <c r="I1270" s="31"/>
    </row>
    <row r="1271" spans="3:9" x14ac:dyDescent="0.2">
      <c r="C1271" s="13"/>
      <c r="D1271" s="264"/>
      <c r="E1271" s="256"/>
      <c r="F1271" s="256"/>
      <c r="G1271" s="257"/>
      <c r="H1271" s="258"/>
      <c r="I1271" s="31"/>
    </row>
    <row r="1272" spans="3:9" x14ac:dyDescent="0.2">
      <c r="C1272" s="13"/>
      <c r="D1272" s="264"/>
      <c r="E1272" s="256"/>
      <c r="F1272" s="256"/>
      <c r="G1272" s="257"/>
      <c r="H1272" s="258"/>
      <c r="I1272" s="31"/>
    </row>
    <row r="1273" spans="3:9" x14ac:dyDescent="0.2">
      <c r="C1273" s="13"/>
      <c r="D1273" s="264"/>
      <c r="E1273" s="256"/>
      <c r="F1273" s="256"/>
      <c r="G1273" s="257"/>
      <c r="H1273" s="258"/>
      <c r="I1273" s="31"/>
    </row>
    <row r="1274" spans="3:9" x14ac:dyDescent="0.2">
      <c r="C1274" s="13"/>
      <c r="D1274" s="264"/>
      <c r="E1274" s="256"/>
      <c r="F1274" s="256"/>
      <c r="G1274" s="257"/>
      <c r="H1274" s="258"/>
      <c r="I1274" s="31"/>
    </row>
    <row r="1275" spans="3:9" x14ac:dyDescent="0.2">
      <c r="C1275" s="13"/>
      <c r="D1275" s="264"/>
      <c r="E1275" s="256"/>
      <c r="F1275" s="256"/>
      <c r="G1275" s="257"/>
      <c r="H1275" s="258"/>
      <c r="I1275" s="31"/>
    </row>
    <row r="1276" spans="3:9" x14ac:dyDescent="0.2">
      <c r="C1276" s="13"/>
      <c r="D1276" s="264"/>
      <c r="E1276" s="256"/>
      <c r="F1276" s="256"/>
      <c r="G1276" s="257"/>
      <c r="H1276" s="258"/>
      <c r="I1276" s="31"/>
    </row>
    <row r="1277" spans="3:9" x14ac:dyDescent="0.2">
      <c r="C1277" s="13"/>
      <c r="D1277" s="264"/>
      <c r="E1277" s="256"/>
      <c r="F1277" s="256"/>
      <c r="G1277" s="257"/>
      <c r="H1277" s="258"/>
      <c r="I1277" s="31"/>
    </row>
    <row r="1278" spans="3:9" x14ac:dyDescent="0.2">
      <c r="C1278" s="13"/>
      <c r="D1278" s="264"/>
      <c r="E1278" s="256"/>
      <c r="F1278" s="256"/>
      <c r="G1278" s="257"/>
      <c r="H1278" s="258"/>
      <c r="I1278" s="31"/>
    </row>
    <row r="1279" spans="3:9" x14ac:dyDescent="0.2">
      <c r="C1279" s="13"/>
      <c r="D1279" s="264"/>
      <c r="E1279" s="256"/>
      <c r="F1279" s="256"/>
      <c r="G1279" s="257"/>
      <c r="H1279" s="258"/>
      <c r="I1279" s="31"/>
    </row>
    <row r="1280" spans="3:9" x14ac:dyDescent="0.2">
      <c r="C1280" s="13"/>
      <c r="D1280" s="264">
        <v>128</v>
      </c>
      <c r="E1280" s="252" t="str">
        <f>IF(OR(VLOOKUP(D1280,'Services - WHC'!$D$10:$F$149,2,FALSE)="",VLOOKUP(D1280,'Services - WHC'!$D$10:$F$149,2,FALSE)="[Enter service]"),"",VLOOKUP(D1280,'Services - WHC'!$D$10:$F$149,2,FALSE))</f>
        <v/>
      </c>
      <c r="F1280" s="253" t="str">
        <f>IF(OR(VLOOKUP(D1280,'Services - WHC'!$D$10:$F$149,3,FALSE)="",VLOOKUP(D1280,'Services - WHC'!$D$10:$F$149,3,FALSE)="[Select]"),"",VLOOKUP(D1280,'Services - WHC'!$D$10:$F$149,3,FALSE))</f>
        <v/>
      </c>
      <c r="G1280" s="254"/>
      <c r="H1280" s="255"/>
      <c r="I1280" s="31"/>
    </row>
    <row r="1281" spans="3:9" x14ac:dyDescent="0.2">
      <c r="C1281" s="13"/>
      <c r="D1281" s="264"/>
      <c r="E1281" s="256"/>
      <c r="F1281" s="256"/>
      <c r="G1281" s="257"/>
      <c r="H1281" s="258"/>
      <c r="I1281" s="31"/>
    </row>
    <row r="1282" spans="3:9" x14ac:dyDescent="0.2">
      <c r="C1282" s="13"/>
      <c r="D1282" s="264"/>
      <c r="E1282" s="256"/>
      <c r="F1282" s="256"/>
      <c r="G1282" s="257"/>
      <c r="H1282" s="258"/>
      <c r="I1282" s="31"/>
    </row>
    <row r="1283" spans="3:9" x14ac:dyDescent="0.2">
      <c r="C1283" s="13"/>
      <c r="D1283" s="264"/>
      <c r="E1283" s="256"/>
      <c r="F1283" s="256"/>
      <c r="G1283" s="257"/>
      <c r="H1283" s="258"/>
      <c r="I1283" s="31"/>
    </row>
    <row r="1284" spans="3:9" x14ac:dyDescent="0.2">
      <c r="C1284" s="13"/>
      <c r="D1284" s="264"/>
      <c r="E1284" s="256"/>
      <c r="F1284" s="256"/>
      <c r="G1284" s="257"/>
      <c r="H1284" s="258"/>
      <c r="I1284" s="31"/>
    </row>
    <row r="1285" spans="3:9" x14ac:dyDescent="0.2">
      <c r="C1285" s="13"/>
      <c r="D1285" s="264"/>
      <c r="E1285" s="256"/>
      <c r="F1285" s="256"/>
      <c r="G1285" s="257"/>
      <c r="H1285" s="258"/>
      <c r="I1285" s="31"/>
    </row>
    <row r="1286" spans="3:9" x14ac:dyDescent="0.2">
      <c r="C1286" s="13"/>
      <c r="D1286" s="264"/>
      <c r="E1286" s="256"/>
      <c r="F1286" s="256"/>
      <c r="G1286" s="257"/>
      <c r="H1286" s="258"/>
      <c r="I1286" s="31"/>
    </row>
    <row r="1287" spans="3:9" x14ac:dyDescent="0.2">
      <c r="C1287" s="13"/>
      <c r="D1287" s="264"/>
      <c r="E1287" s="256"/>
      <c r="F1287" s="256"/>
      <c r="G1287" s="257"/>
      <c r="H1287" s="258"/>
      <c r="I1287" s="31"/>
    </row>
    <row r="1288" spans="3:9" x14ac:dyDescent="0.2">
      <c r="C1288" s="13"/>
      <c r="D1288" s="264"/>
      <c r="E1288" s="256"/>
      <c r="F1288" s="256"/>
      <c r="G1288" s="257"/>
      <c r="H1288" s="258"/>
      <c r="I1288" s="31"/>
    </row>
    <row r="1289" spans="3:9" x14ac:dyDescent="0.2">
      <c r="C1289" s="13"/>
      <c r="D1289" s="264"/>
      <c r="E1289" s="256"/>
      <c r="F1289" s="256"/>
      <c r="G1289" s="257"/>
      <c r="H1289" s="258"/>
      <c r="I1289" s="31"/>
    </row>
    <row r="1290" spans="3:9" x14ac:dyDescent="0.2">
      <c r="C1290" s="13"/>
      <c r="D1290" s="264">
        <v>129</v>
      </c>
      <c r="E1290" s="252" t="str">
        <f>IF(OR(VLOOKUP(D1290,'Services - WHC'!$D$10:$F$149,2,FALSE)="",VLOOKUP(D1290,'Services - WHC'!$D$10:$F$149,2,FALSE)="[Enter service]"),"",VLOOKUP(D1290,'Services - WHC'!$D$10:$F$149,2,FALSE))</f>
        <v/>
      </c>
      <c r="F1290" s="253" t="str">
        <f>IF(OR(VLOOKUP(D1290,'Services - WHC'!$D$10:$F$149,3,FALSE)="",VLOOKUP(D1290,'Services - WHC'!$D$10:$F$149,3,FALSE)="[Select]"),"",VLOOKUP(D1290,'Services - WHC'!$D$10:$F$149,3,FALSE))</f>
        <v/>
      </c>
      <c r="G1290" s="254"/>
      <c r="H1290" s="255"/>
      <c r="I1290" s="31"/>
    </row>
    <row r="1291" spans="3:9" x14ac:dyDescent="0.2">
      <c r="C1291" s="13"/>
      <c r="D1291" s="264"/>
      <c r="E1291" s="256"/>
      <c r="F1291" s="256"/>
      <c r="G1291" s="257"/>
      <c r="H1291" s="258"/>
      <c r="I1291" s="31"/>
    </row>
    <row r="1292" spans="3:9" x14ac:dyDescent="0.2">
      <c r="C1292" s="13"/>
      <c r="D1292" s="264"/>
      <c r="E1292" s="256"/>
      <c r="F1292" s="256"/>
      <c r="G1292" s="257"/>
      <c r="H1292" s="258"/>
      <c r="I1292" s="31"/>
    </row>
    <row r="1293" spans="3:9" x14ac:dyDescent="0.2">
      <c r="C1293" s="13"/>
      <c r="D1293" s="264"/>
      <c r="E1293" s="256"/>
      <c r="F1293" s="256"/>
      <c r="G1293" s="257"/>
      <c r="H1293" s="258"/>
      <c r="I1293" s="31"/>
    </row>
    <row r="1294" spans="3:9" x14ac:dyDescent="0.2">
      <c r="C1294" s="13"/>
      <c r="D1294" s="264"/>
      <c r="E1294" s="256"/>
      <c r="F1294" s="256"/>
      <c r="G1294" s="257"/>
      <c r="H1294" s="258"/>
      <c r="I1294" s="31"/>
    </row>
    <row r="1295" spans="3:9" x14ac:dyDescent="0.2">
      <c r="C1295" s="13"/>
      <c r="D1295" s="264"/>
      <c r="E1295" s="256"/>
      <c r="F1295" s="256"/>
      <c r="G1295" s="257"/>
      <c r="H1295" s="258"/>
      <c r="I1295" s="31"/>
    </row>
    <row r="1296" spans="3:9" x14ac:dyDescent="0.2">
      <c r="C1296" s="13"/>
      <c r="D1296" s="264"/>
      <c r="E1296" s="256"/>
      <c r="F1296" s="256"/>
      <c r="G1296" s="257"/>
      <c r="H1296" s="258"/>
      <c r="I1296" s="31"/>
    </row>
    <row r="1297" spans="3:9" x14ac:dyDescent="0.2">
      <c r="C1297" s="13"/>
      <c r="D1297" s="264"/>
      <c r="E1297" s="256"/>
      <c r="F1297" s="256"/>
      <c r="G1297" s="257"/>
      <c r="H1297" s="258"/>
      <c r="I1297" s="31"/>
    </row>
    <row r="1298" spans="3:9" x14ac:dyDescent="0.2">
      <c r="C1298" s="13"/>
      <c r="D1298" s="264"/>
      <c r="E1298" s="256"/>
      <c r="F1298" s="256"/>
      <c r="G1298" s="257"/>
      <c r="H1298" s="258"/>
      <c r="I1298" s="31"/>
    </row>
    <row r="1299" spans="3:9" x14ac:dyDescent="0.2">
      <c r="C1299" s="13"/>
      <c r="D1299" s="264"/>
      <c r="E1299" s="256"/>
      <c r="F1299" s="256"/>
      <c r="G1299" s="257"/>
      <c r="H1299" s="258"/>
      <c r="I1299" s="31"/>
    </row>
    <row r="1300" spans="3:9" x14ac:dyDescent="0.2">
      <c r="C1300" s="13"/>
      <c r="D1300" s="264">
        <v>130</v>
      </c>
      <c r="E1300" s="252" t="str">
        <f>IF(OR(VLOOKUP(D1300,'Services - WHC'!$D$10:$F$149,2,FALSE)="",VLOOKUP(D1300,'Services - WHC'!$D$10:$F$149,2,FALSE)="[Enter service]"),"",VLOOKUP(D1300,'Services - WHC'!$D$10:$F$149,2,FALSE))</f>
        <v/>
      </c>
      <c r="F1300" s="253" t="str">
        <f>IF(OR(VLOOKUP(D1300,'Services - WHC'!$D$10:$F$149,3,FALSE)="",VLOOKUP(D1300,'Services - WHC'!$D$10:$F$149,3,FALSE)="[Select]"),"",VLOOKUP(D1300,'Services - WHC'!$D$10:$F$149,3,FALSE))</f>
        <v/>
      </c>
      <c r="G1300" s="254"/>
      <c r="H1300" s="255"/>
      <c r="I1300" s="31"/>
    </row>
    <row r="1301" spans="3:9" x14ac:dyDescent="0.2">
      <c r="C1301" s="13"/>
      <c r="D1301" s="264"/>
      <c r="E1301" s="256"/>
      <c r="F1301" s="256"/>
      <c r="G1301" s="257"/>
      <c r="H1301" s="258"/>
      <c r="I1301" s="31"/>
    </row>
    <row r="1302" spans="3:9" x14ac:dyDescent="0.2">
      <c r="C1302" s="13"/>
      <c r="D1302" s="264"/>
      <c r="E1302" s="256"/>
      <c r="F1302" s="256"/>
      <c r="G1302" s="257"/>
      <c r="H1302" s="258"/>
      <c r="I1302" s="31"/>
    </row>
    <row r="1303" spans="3:9" x14ac:dyDescent="0.2">
      <c r="C1303" s="13"/>
      <c r="D1303" s="264"/>
      <c r="E1303" s="256"/>
      <c r="F1303" s="256"/>
      <c r="G1303" s="257"/>
      <c r="H1303" s="258"/>
      <c r="I1303" s="31"/>
    </row>
    <row r="1304" spans="3:9" x14ac:dyDescent="0.2">
      <c r="C1304" s="13"/>
      <c r="D1304" s="264"/>
      <c r="E1304" s="256"/>
      <c r="F1304" s="256"/>
      <c r="G1304" s="257"/>
      <c r="H1304" s="258"/>
      <c r="I1304" s="31"/>
    </row>
    <row r="1305" spans="3:9" x14ac:dyDescent="0.2">
      <c r="C1305" s="13"/>
      <c r="D1305" s="264"/>
      <c r="E1305" s="256"/>
      <c r="F1305" s="256"/>
      <c r="G1305" s="257"/>
      <c r="H1305" s="258"/>
      <c r="I1305" s="31"/>
    </row>
    <row r="1306" spans="3:9" x14ac:dyDescent="0.2">
      <c r="C1306" s="13"/>
      <c r="D1306" s="264"/>
      <c r="E1306" s="256"/>
      <c r="F1306" s="256"/>
      <c r="G1306" s="257"/>
      <c r="H1306" s="258"/>
      <c r="I1306" s="31"/>
    </row>
    <row r="1307" spans="3:9" x14ac:dyDescent="0.2">
      <c r="C1307" s="13"/>
      <c r="D1307" s="264"/>
      <c r="E1307" s="256"/>
      <c r="F1307" s="256"/>
      <c r="G1307" s="257"/>
      <c r="H1307" s="258"/>
      <c r="I1307" s="31"/>
    </row>
    <row r="1308" spans="3:9" x14ac:dyDescent="0.2">
      <c r="C1308" s="13"/>
      <c r="D1308" s="264"/>
      <c r="E1308" s="256"/>
      <c r="F1308" s="256"/>
      <c r="G1308" s="257"/>
      <c r="H1308" s="258"/>
      <c r="I1308" s="31"/>
    </row>
    <row r="1309" spans="3:9" x14ac:dyDescent="0.2">
      <c r="C1309" s="13"/>
      <c r="D1309" s="264"/>
      <c r="E1309" s="256"/>
      <c r="F1309" s="256"/>
      <c r="G1309" s="257"/>
      <c r="H1309" s="258"/>
      <c r="I1309" s="31"/>
    </row>
    <row r="1310" spans="3:9" x14ac:dyDescent="0.2">
      <c r="C1310" s="13"/>
      <c r="D1310" s="264">
        <v>131</v>
      </c>
      <c r="E1310" s="252" t="str">
        <f>IF(OR(VLOOKUP(D1310,'Services - WHC'!$D$10:$F$149,2,FALSE)="",VLOOKUP(D1310,'Services - WHC'!$D$10:$F$149,2,FALSE)="[Enter service]"),"",VLOOKUP(D1310,'Services - WHC'!$D$10:$F$149,2,FALSE))</f>
        <v/>
      </c>
      <c r="F1310" s="253" t="str">
        <f>IF(OR(VLOOKUP(D1310,'Services - WHC'!$D$10:$F$149,3,FALSE)="",VLOOKUP(D1310,'Services - WHC'!$D$10:$F$149,3,FALSE)="[Select]"),"",VLOOKUP(D1310,'Services - WHC'!$D$10:$F$149,3,FALSE))</f>
        <v/>
      </c>
      <c r="G1310" s="254"/>
      <c r="H1310" s="255"/>
      <c r="I1310" s="31"/>
    </row>
    <row r="1311" spans="3:9" x14ac:dyDescent="0.2">
      <c r="C1311" s="13"/>
      <c r="D1311" s="264"/>
      <c r="E1311" s="256"/>
      <c r="F1311" s="256"/>
      <c r="G1311" s="257"/>
      <c r="H1311" s="258"/>
      <c r="I1311" s="31"/>
    </row>
    <row r="1312" spans="3:9" x14ac:dyDescent="0.2">
      <c r="C1312" s="13"/>
      <c r="D1312" s="264"/>
      <c r="E1312" s="256"/>
      <c r="F1312" s="256"/>
      <c r="G1312" s="257"/>
      <c r="H1312" s="258"/>
      <c r="I1312" s="31"/>
    </row>
    <row r="1313" spans="3:9" x14ac:dyDescent="0.2">
      <c r="C1313" s="13"/>
      <c r="D1313" s="264"/>
      <c r="E1313" s="256"/>
      <c r="F1313" s="256"/>
      <c r="G1313" s="257"/>
      <c r="H1313" s="258"/>
      <c r="I1313" s="31"/>
    </row>
    <row r="1314" spans="3:9" x14ac:dyDescent="0.2">
      <c r="C1314" s="13"/>
      <c r="D1314" s="264"/>
      <c r="E1314" s="256"/>
      <c r="F1314" s="256"/>
      <c r="G1314" s="257"/>
      <c r="H1314" s="258"/>
      <c r="I1314" s="31"/>
    </row>
    <row r="1315" spans="3:9" x14ac:dyDescent="0.2">
      <c r="C1315" s="13"/>
      <c r="D1315" s="264"/>
      <c r="E1315" s="256"/>
      <c r="F1315" s="256"/>
      <c r="G1315" s="257"/>
      <c r="H1315" s="258"/>
      <c r="I1315" s="31"/>
    </row>
    <row r="1316" spans="3:9" x14ac:dyDescent="0.2">
      <c r="C1316" s="13"/>
      <c r="D1316" s="264"/>
      <c r="E1316" s="256"/>
      <c r="F1316" s="256"/>
      <c r="G1316" s="257"/>
      <c r="H1316" s="258"/>
      <c r="I1316" s="31"/>
    </row>
    <row r="1317" spans="3:9" x14ac:dyDescent="0.2">
      <c r="C1317" s="13"/>
      <c r="D1317" s="264"/>
      <c r="E1317" s="256"/>
      <c r="F1317" s="256"/>
      <c r="G1317" s="257"/>
      <c r="H1317" s="258"/>
      <c r="I1317" s="31"/>
    </row>
    <row r="1318" spans="3:9" x14ac:dyDescent="0.2">
      <c r="C1318" s="13"/>
      <c r="D1318" s="264"/>
      <c r="E1318" s="256"/>
      <c r="F1318" s="256"/>
      <c r="G1318" s="257"/>
      <c r="H1318" s="258"/>
      <c r="I1318" s="31"/>
    </row>
    <row r="1319" spans="3:9" x14ac:dyDescent="0.2">
      <c r="C1319" s="13"/>
      <c r="D1319" s="264"/>
      <c r="E1319" s="256"/>
      <c r="F1319" s="256"/>
      <c r="G1319" s="257"/>
      <c r="H1319" s="258"/>
      <c r="I1319" s="31"/>
    </row>
    <row r="1320" spans="3:9" x14ac:dyDescent="0.2">
      <c r="C1320" s="13"/>
      <c r="D1320" s="264">
        <v>132</v>
      </c>
      <c r="E1320" s="252" t="str">
        <f>IF(OR(VLOOKUP(D1320,'Services - WHC'!$D$10:$F$149,2,FALSE)="",VLOOKUP(D1320,'Services - WHC'!$D$10:$F$149,2,FALSE)="[Enter service]"),"",VLOOKUP(D1320,'Services - WHC'!$D$10:$F$149,2,FALSE))</f>
        <v/>
      </c>
      <c r="F1320" s="253" t="str">
        <f>IF(OR(VLOOKUP(D1320,'Services - WHC'!$D$10:$F$149,3,FALSE)="",VLOOKUP(D1320,'Services - WHC'!$D$10:$F$149,3,FALSE)="[Select]"),"",VLOOKUP(D1320,'Services - WHC'!$D$10:$F$149,3,FALSE))</f>
        <v/>
      </c>
      <c r="G1320" s="254"/>
      <c r="H1320" s="255"/>
      <c r="I1320" s="31"/>
    </row>
    <row r="1321" spans="3:9" x14ac:dyDescent="0.2">
      <c r="C1321" s="13"/>
      <c r="D1321" s="264"/>
      <c r="E1321" s="256"/>
      <c r="F1321" s="256"/>
      <c r="G1321" s="257"/>
      <c r="H1321" s="258"/>
      <c r="I1321" s="31"/>
    </row>
    <row r="1322" spans="3:9" x14ac:dyDescent="0.2">
      <c r="C1322" s="13"/>
      <c r="D1322" s="264"/>
      <c r="E1322" s="256"/>
      <c r="F1322" s="256"/>
      <c r="G1322" s="257"/>
      <c r="H1322" s="258"/>
      <c r="I1322" s="31"/>
    </row>
    <row r="1323" spans="3:9" x14ac:dyDescent="0.2">
      <c r="C1323" s="13"/>
      <c r="D1323" s="264"/>
      <c r="E1323" s="256"/>
      <c r="F1323" s="256"/>
      <c r="G1323" s="257"/>
      <c r="H1323" s="258"/>
      <c r="I1323" s="31"/>
    </row>
    <row r="1324" spans="3:9" x14ac:dyDescent="0.2">
      <c r="C1324" s="13"/>
      <c r="D1324" s="264"/>
      <c r="E1324" s="256"/>
      <c r="F1324" s="256"/>
      <c r="G1324" s="257"/>
      <c r="H1324" s="258"/>
      <c r="I1324" s="31"/>
    </row>
    <row r="1325" spans="3:9" x14ac:dyDescent="0.2">
      <c r="C1325" s="13"/>
      <c r="D1325" s="264"/>
      <c r="E1325" s="256"/>
      <c r="F1325" s="256"/>
      <c r="G1325" s="257"/>
      <c r="H1325" s="258"/>
      <c r="I1325" s="31"/>
    </row>
    <row r="1326" spans="3:9" x14ac:dyDescent="0.2">
      <c r="C1326" s="13"/>
      <c r="D1326" s="264"/>
      <c r="E1326" s="256"/>
      <c r="F1326" s="256"/>
      <c r="G1326" s="257"/>
      <c r="H1326" s="258"/>
      <c r="I1326" s="31"/>
    </row>
    <row r="1327" spans="3:9" x14ac:dyDescent="0.2">
      <c r="C1327" s="13"/>
      <c r="D1327" s="264"/>
      <c r="E1327" s="256"/>
      <c r="F1327" s="256"/>
      <c r="G1327" s="257"/>
      <c r="H1327" s="258"/>
      <c r="I1327" s="31"/>
    </row>
    <row r="1328" spans="3:9" x14ac:dyDescent="0.2">
      <c r="C1328" s="13"/>
      <c r="D1328" s="264"/>
      <c r="E1328" s="256"/>
      <c r="F1328" s="256"/>
      <c r="G1328" s="257"/>
      <c r="H1328" s="258"/>
      <c r="I1328" s="31"/>
    </row>
    <row r="1329" spans="3:9" x14ac:dyDescent="0.2">
      <c r="C1329" s="13"/>
      <c r="D1329" s="264"/>
      <c r="E1329" s="256"/>
      <c r="F1329" s="256"/>
      <c r="G1329" s="257"/>
      <c r="H1329" s="258"/>
      <c r="I1329" s="31"/>
    </row>
    <row r="1330" spans="3:9" x14ac:dyDescent="0.2">
      <c r="C1330" s="13"/>
      <c r="D1330" s="264">
        <v>133</v>
      </c>
      <c r="E1330" s="252" t="str">
        <f>IF(OR(VLOOKUP(D1330,'Services - WHC'!$D$10:$F$149,2,FALSE)="",VLOOKUP(D1330,'Services - WHC'!$D$10:$F$149,2,FALSE)="[Enter service]"),"",VLOOKUP(D1330,'Services - WHC'!$D$10:$F$149,2,FALSE))</f>
        <v/>
      </c>
      <c r="F1330" s="253" t="str">
        <f>IF(OR(VLOOKUP(D1330,'Services - WHC'!$D$10:$F$149,3,FALSE)="",VLOOKUP(D1330,'Services - WHC'!$D$10:$F$149,3,FALSE)="[Select]"),"",VLOOKUP(D1330,'Services - WHC'!$D$10:$F$149,3,FALSE))</f>
        <v/>
      </c>
      <c r="G1330" s="254"/>
      <c r="H1330" s="255"/>
      <c r="I1330" s="31"/>
    </row>
    <row r="1331" spans="3:9" x14ac:dyDescent="0.2">
      <c r="C1331" s="13"/>
      <c r="D1331" s="264"/>
      <c r="E1331" s="256"/>
      <c r="F1331" s="256"/>
      <c r="G1331" s="257"/>
      <c r="H1331" s="258"/>
      <c r="I1331" s="31"/>
    </row>
    <row r="1332" spans="3:9" x14ac:dyDescent="0.2">
      <c r="C1332" s="13"/>
      <c r="D1332" s="264"/>
      <c r="E1332" s="256"/>
      <c r="F1332" s="256"/>
      <c r="G1332" s="257"/>
      <c r="H1332" s="258"/>
      <c r="I1332" s="31"/>
    </row>
    <row r="1333" spans="3:9" x14ac:dyDescent="0.2">
      <c r="C1333" s="13"/>
      <c r="D1333" s="264"/>
      <c r="E1333" s="256"/>
      <c r="F1333" s="256"/>
      <c r="G1333" s="257"/>
      <c r="H1333" s="258"/>
      <c r="I1333" s="31"/>
    </row>
    <row r="1334" spans="3:9" x14ac:dyDescent="0.2">
      <c r="C1334" s="13"/>
      <c r="D1334" s="264"/>
      <c r="E1334" s="256"/>
      <c r="F1334" s="256"/>
      <c r="G1334" s="257"/>
      <c r="H1334" s="258"/>
      <c r="I1334" s="31"/>
    </row>
    <row r="1335" spans="3:9" x14ac:dyDescent="0.2">
      <c r="C1335" s="13"/>
      <c r="D1335" s="264"/>
      <c r="E1335" s="256"/>
      <c r="F1335" s="256"/>
      <c r="G1335" s="257"/>
      <c r="H1335" s="258"/>
      <c r="I1335" s="31"/>
    </row>
    <row r="1336" spans="3:9" x14ac:dyDescent="0.2">
      <c r="C1336" s="13"/>
      <c r="D1336" s="264"/>
      <c r="E1336" s="256"/>
      <c r="F1336" s="256"/>
      <c r="G1336" s="257"/>
      <c r="H1336" s="258"/>
      <c r="I1336" s="31"/>
    </row>
    <row r="1337" spans="3:9" x14ac:dyDescent="0.2">
      <c r="C1337" s="13"/>
      <c r="D1337" s="264"/>
      <c r="E1337" s="256"/>
      <c r="F1337" s="256"/>
      <c r="G1337" s="257"/>
      <c r="H1337" s="258"/>
      <c r="I1337" s="31"/>
    </row>
    <row r="1338" spans="3:9" x14ac:dyDescent="0.2">
      <c r="C1338" s="13"/>
      <c r="D1338" s="264"/>
      <c r="E1338" s="256"/>
      <c r="F1338" s="256"/>
      <c r="G1338" s="257"/>
      <c r="H1338" s="258"/>
      <c r="I1338" s="31"/>
    </row>
    <row r="1339" spans="3:9" x14ac:dyDescent="0.2">
      <c r="C1339" s="13"/>
      <c r="D1339" s="264"/>
      <c r="E1339" s="256"/>
      <c r="F1339" s="256"/>
      <c r="G1339" s="257"/>
      <c r="H1339" s="258"/>
      <c r="I1339" s="31"/>
    </row>
    <row r="1340" spans="3:9" x14ac:dyDescent="0.2">
      <c r="C1340" s="13"/>
      <c r="D1340" s="264">
        <v>134</v>
      </c>
      <c r="E1340" s="252" t="str">
        <f>IF(OR(VLOOKUP(D1340,'Services - WHC'!$D$10:$F$149,2,FALSE)="",VLOOKUP(D1340,'Services - WHC'!$D$10:$F$149,2,FALSE)="[Enter service]"),"",VLOOKUP(D1340,'Services - WHC'!$D$10:$F$149,2,FALSE))</f>
        <v/>
      </c>
      <c r="F1340" s="253" t="str">
        <f>IF(OR(VLOOKUP(D1340,'Services - WHC'!$D$10:$F$149,3,FALSE)="",VLOOKUP(D1340,'Services - WHC'!$D$10:$F$149,3,FALSE)="[Select]"),"",VLOOKUP(D1340,'Services - WHC'!$D$10:$F$149,3,FALSE))</f>
        <v/>
      </c>
      <c r="G1340" s="254"/>
      <c r="H1340" s="255"/>
      <c r="I1340" s="31"/>
    </row>
    <row r="1341" spans="3:9" x14ac:dyDescent="0.2">
      <c r="C1341" s="13"/>
      <c r="D1341" s="264"/>
      <c r="E1341" s="256"/>
      <c r="F1341" s="256"/>
      <c r="G1341" s="257"/>
      <c r="H1341" s="258"/>
      <c r="I1341" s="31"/>
    </row>
    <row r="1342" spans="3:9" x14ac:dyDescent="0.2">
      <c r="C1342" s="13"/>
      <c r="D1342" s="264"/>
      <c r="E1342" s="256"/>
      <c r="F1342" s="256"/>
      <c r="G1342" s="257"/>
      <c r="H1342" s="258"/>
      <c r="I1342" s="31"/>
    </row>
    <row r="1343" spans="3:9" x14ac:dyDescent="0.2">
      <c r="C1343" s="13"/>
      <c r="D1343" s="264"/>
      <c r="E1343" s="256"/>
      <c r="F1343" s="256"/>
      <c r="G1343" s="257"/>
      <c r="H1343" s="258"/>
      <c r="I1343" s="31"/>
    </row>
    <row r="1344" spans="3:9" x14ac:dyDescent="0.2">
      <c r="C1344" s="13"/>
      <c r="D1344" s="264"/>
      <c r="E1344" s="256"/>
      <c r="F1344" s="256"/>
      <c r="G1344" s="257"/>
      <c r="H1344" s="258"/>
      <c r="I1344" s="31"/>
    </row>
    <row r="1345" spans="3:9" x14ac:dyDescent="0.2">
      <c r="C1345" s="13"/>
      <c r="D1345" s="264"/>
      <c r="E1345" s="256"/>
      <c r="F1345" s="256"/>
      <c r="G1345" s="257"/>
      <c r="H1345" s="258"/>
      <c r="I1345" s="31"/>
    </row>
    <row r="1346" spans="3:9" x14ac:dyDescent="0.2">
      <c r="C1346" s="13"/>
      <c r="D1346" s="264"/>
      <c r="E1346" s="256"/>
      <c r="F1346" s="256"/>
      <c r="G1346" s="257"/>
      <c r="H1346" s="258"/>
      <c r="I1346" s="31"/>
    </row>
    <row r="1347" spans="3:9" x14ac:dyDescent="0.2">
      <c r="C1347" s="13"/>
      <c r="D1347" s="264"/>
      <c r="E1347" s="256"/>
      <c r="F1347" s="256"/>
      <c r="G1347" s="257"/>
      <c r="H1347" s="258"/>
      <c r="I1347" s="31"/>
    </row>
    <row r="1348" spans="3:9" x14ac:dyDescent="0.2">
      <c r="C1348" s="13"/>
      <c r="D1348" s="264"/>
      <c r="E1348" s="256"/>
      <c r="F1348" s="256"/>
      <c r="G1348" s="257"/>
      <c r="H1348" s="258"/>
      <c r="I1348" s="31"/>
    </row>
    <row r="1349" spans="3:9" x14ac:dyDescent="0.2">
      <c r="C1349" s="13"/>
      <c r="D1349" s="264"/>
      <c r="E1349" s="256"/>
      <c r="F1349" s="256"/>
      <c r="G1349" s="257"/>
      <c r="H1349" s="258"/>
      <c r="I1349" s="31"/>
    </row>
    <row r="1350" spans="3:9" x14ac:dyDescent="0.2">
      <c r="C1350" s="13"/>
      <c r="D1350" s="264">
        <v>135</v>
      </c>
      <c r="E1350" s="252" t="str">
        <f>IF(OR(VLOOKUP(D1350,'Services - WHC'!$D$10:$F$149,2,FALSE)="",VLOOKUP(D1350,'Services - WHC'!$D$10:$F$149,2,FALSE)="[Enter service]"),"",VLOOKUP(D1350,'Services - WHC'!$D$10:$F$149,2,FALSE))</f>
        <v/>
      </c>
      <c r="F1350" s="253" t="str">
        <f>IF(OR(VLOOKUP(D1350,'Services - WHC'!$D$10:$F$149,3,FALSE)="",VLOOKUP(D1350,'Services - WHC'!$D$10:$F$149,3,FALSE)="[Select]"),"",VLOOKUP(D1350,'Services - WHC'!$D$10:$F$149,3,FALSE))</f>
        <v/>
      </c>
      <c r="G1350" s="254"/>
      <c r="H1350" s="255"/>
      <c r="I1350" s="31"/>
    </row>
    <row r="1351" spans="3:9" x14ac:dyDescent="0.2">
      <c r="C1351" s="13"/>
      <c r="D1351" s="264"/>
      <c r="E1351" s="256"/>
      <c r="F1351" s="256"/>
      <c r="G1351" s="257"/>
      <c r="H1351" s="258"/>
      <c r="I1351" s="31"/>
    </row>
    <row r="1352" spans="3:9" x14ac:dyDescent="0.2">
      <c r="C1352" s="13"/>
      <c r="D1352" s="264"/>
      <c r="E1352" s="256"/>
      <c r="F1352" s="256"/>
      <c r="G1352" s="257"/>
      <c r="H1352" s="258"/>
      <c r="I1352" s="31"/>
    </row>
    <row r="1353" spans="3:9" x14ac:dyDescent="0.2">
      <c r="C1353" s="13"/>
      <c r="D1353" s="264"/>
      <c r="E1353" s="256"/>
      <c r="F1353" s="256"/>
      <c r="G1353" s="257"/>
      <c r="H1353" s="258"/>
      <c r="I1353" s="31"/>
    </row>
    <row r="1354" spans="3:9" x14ac:dyDescent="0.2">
      <c r="C1354" s="13"/>
      <c r="D1354" s="264"/>
      <c r="E1354" s="256"/>
      <c r="F1354" s="256"/>
      <c r="G1354" s="257"/>
      <c r="H1354" s="258"/>
      <c r="I1354" s="31"/>
    </row>
    <row r="1355" spans="3:9" x14ac:dyDescent="0.2">
      <c r="C1355" s="13"/>
      <c r="D1355" s="264"/>
      <c r="E1355" s="256"/>
      <c r="F1355" s="256"/>
      <c r="G1355" s="257"/>
      <c r="H1355" s="258"/>
      <c r="I1355" s="31"/>
    </row>
    <row r="1356" spans="3:9" x14ac:dyDescent="0.2">
      <c r="C1356" s="13"/>
      <c r="D1356" s="264"/>
      <c r="E1356" s="256"/>
      <c r="F1356" s="256"/>
      <c r="G1356" s="257"/>
      <c r="H1356" s="258"/>
      <c r="I1356" s="31"/>
    </row>
    <row r="1357" spans="3:9" x14ac:dyDescent="0.2">
      <c r="C1357" s="13"/>
      <c r="D1357" s="264"/>
      <c r="E1357" s="256"/>
      <c r="F1357" s="256"/>
      <c r="G1357" s="257"/>
      <c r="H1357" s="258"/>
      <c r="I1357" s="31"/>
    </row>
    <row r="1358" spans="3:9" x14ac:dyDescent="0.2">
      <c r="C1358" s="13"/>
      <c r="D1358" s="264"/>
      <c r="E1358" s="256"/>
      <c r="F1358" s="256"/>
      <c r="G1358" s="257"/>
      <c r="H1358" s="258"/>
      <c r="I1358" s="31"/>
    </row>
    <row r="1359" spans="3:9" x14ac:dyDescent="0.2">
      <c r="C1359" s="13"/>
      <c r="D1359" s="264"/>
      <c r="E1359" s="256"/>
      <c r="F1359" s="256"/>
      <c r="G1359" s="257"/>
      <c r="H1359" s="258"/>
      <c r="I1359" s="31"/>
    </row>
    <row r="1360" spans="3:9" x14ac:dyDescent="0.2">
      <c r="C1360" s="13"/>
      <c r="D1360" s="264">
        <v>136</v>
      </c>
      <c r="E1360" s="252" t="str">
        <f>IF(OR(VLOOKUP(D1360,'Services - WHC'!$D$10:$F$149,2,FALSE)="",VLOOKUP(D1360,'Services - WHC'!$D$10:$F$149,2,FALSE)="[Enter service]"),"",VLOOKUP(D1360,'Services - WHC'!$D$10:$F$149,2,FALSE))</f>
        <v/>
      </c>
      <c r="F1360" s="253" t="str">
        <f>IF(OR(VLOOKUP(D1360,'Services - WHC'!$D$10:$F$149,3,FALSE)="",VLOOKUP(D1360,'Services - WHC'!$D$10:$F$149,3,FALSE)="[Select]"),"",VLOOKUP(D1360,'Services - WHC'!$D$10:$F$149,3,FALSE))</f>
        <v/>
      </c>
      <c r="G1360" s="254"/>
      <c r="H1360" s="255"/>
      <c r="I1360" s="31"/>
    </row>
    <row r="1361" spans="3:9" x14ac:dyDescent="0.2">
      <c r="C1361" s="13"/>
      <c r="D1361" s="264"/>
      <c r="E1361" s="256"/>
      <c r="F1361" s="256"/>
      <c r="G1361" s="257"/>
      <c r="H1361" s="258"/>
      <c r="I1361" s="31"/>
    </row>
    <row r="1362" spans="3:9" x14ac:dyDescent="0.2">
      <c r="C1362" s="13"/>
      <c r="D1362" s="264"/>
      <c r="E1362" s="256"/>
      <c r="F1362" s="256"/>
      <c r="G1362" s="257"/>
      <c r="H1362" s="258"/>
      <c r="I1362" s="31"/>
    </row>
    <row r="1363" spans="3:9" x14ac:dyDescent="0.2">
      <c r="C1363" s="13"/>
      <c r="D1363" s="264"/>
      <c r="E1363" s="256"/>
      <c r="F1363" s="256"/>
      <c r="G1363" s="257"/>
      <c r="H1363" s="258"/>
      <c r="I1363" s="31"/>
    </row>
    <row r="1364" spans="3:9" x14ac:dyDescent="0.2">
      <c r="C1364" s="13"/>
      <c r="D1364" s="264"/>
      <c r="E1364" s="256"/>
      <c r="F1364" s="256"/>
      <c r="G1364" s="257"/>
      <c r="H1364" s="258"/>
      <c r="I1364" s="31"/>
    </row>
    <row r="1365" spans="3:9" x14ac:dyDescent="0.2">
      <c r="C1365" s="13"/>
      <c r="D1365" s="264"/>
      <c r="E1365" s="256"/>
      <c r="F1365" s="256"/>
      <c r="G1365" s="257"/>
      <c r="H1365" s="258"/>
      <c r="I1365" s="31"/>
    </row>
    <row r="1366" spans="3:9" x14ac:dyDescent="0.2">
      <c r="C1366" s="13"/>
      <c r="D1366" s="264"/>
      <c r="E1366" s="256"/>
      <c r="F1366" s="256"/>
      <c r="G1366" s="257"/>
      <c r="H1366" s="258"/>
      <c r="I1366" s="31"/>
    </row>
    <row r="1367" spans="3:9" x14ac:dyDescent="0.2">
      <c r="C1367" s="13"/>
      <c r="D1367" s="264"/>
      <c r="E1367" s="256"/>
      <c r="F1367" s="256"/>
      <c r="G1367" s="257"/>
      <c r="H1367" s="258"/>
      <c r="I1367" s="31"/>
    </row>
    <row r="1368" spans="3:9" x14ac:dyDescent="0.2">
      <c r="C1368" s="13"/>
      <c r="D1368" s="264"/>
      <c r="E1368" s="256"/>
      <c r="F1368" s="256"/>
      <c r="G1368" s="257"/>
      <c r="H1368" s="258"/>
      <c r="I1368" s="31"/>
    </row>
    <row r="1369" spans="3:9" x14ac:dyDescent="0.2">
      <c r="C1369" s="13"/>
      <c r="D1369" s="264"/>
      <c r="E1369" s="256"/>
      <c r="F1369" s="256"/>
      <c r="G1369" s="257"/>
      <c r="H1369" s="258"/>
      <c r="I1369" s="31"/>
    </row>
    <row r="1370" spans="3:9" x14ac:dyDescent="0.2">
      <c r="C1370" s="13"/>
      <c r="D1370" s="264">
        <v>137</v>
      </c>
      <c r="E1370" s="252" t="str">
        <f>IF(OR(VLOOKUP(D1370,'Services - WHC'!$D$10:$F$149,2,FALSE)="",VLOOKUP(D1370,'Services - WHC'!$D$10:$F$149,2,FALSE)="[Enter service]"),"",VLOOKUP(D1370,'Services - WHC'!$D$10:$F$149,2,FALSE))</f>
        <v/>
      </c>
      <c r="F1370" s="253" t="str">
        <f>IF(OR(VLOOKUP(D1370,'Services - WHC'!$D$10:$F$149,3,FALSE)="",VLOOKUP(D1370,'Services - WHC'!$D$10:$F$149,3,FALSE)="[Select]"),"",VLOOKUP(D1370,'Services - WHC'!$D$10:$F$149,3,FALSE))</f>
        <v/>
      </c>
      <c r="G1370" s="254"/>
      <c r="H1370" s="255"/>
      <c r="I1370" s="31"/>
    </row>
    <row r="1371" spans="3:9" x14ac:dyDescent="0.2">
      <c r="C1371" s="13"/>
      <c r="D1371" s="264"/>
      <c r="E1371" s="256"/>
      <c r="F1371" s="256"/>
      <c r="G1371" s="257"/>
      <c r="H1371" s="258"/>
      <c r="I1371" s="31"/>
    </row>
    <row r="1372" spans="3:9" x14ac:dyDescent="0.2">
      <c r="C1372" s="13"/>
      <c r="D1372" s="264"/>
      <c r="E1372" s="256"/>
      <c r="F1372" s="256"/>
      <c r="G1372" s="257"/>
      <c r="H1372" s="258"/>
      <c r="I1372" s="31"/>
    </row>
    <row r="1373" spans="3:9" x14ac:dyDescent="0.2">
      <c r="C1373" s="13"/>
      <c r="D1373" s="264"/>
      <c r="E1373" s="256"/>
      <c r="F1373" s="256"/>
      <c r="G1373" s="257"/>
      <c r="H1373" s="258"/>
      <c r="I1373" s="31"/>
    </row>
    <row r="1374" spans="3:9" x14ac:dyDescent="0.2">
      <c r="C1374" s="13"/>
      <c r="D1374" s="264"/>
      <c r="E1374" s="256"/>
      <c r="F1374" s="256"/>
      <c r="G1374" s="257"/>
      <c r="H1374" s="258"/>
      <c r="I1374" s="31"/>
    </row>
    <row r="1375" spans="3:9" x14ac:dyDescent="0.2">
      <c r="C1375" s="13"/>
      <c r="D1375" s="264"/>
      <c r="E1375" s="256"/>
      <c r="F1375" s="256"/>
      <c r="G1375" s="257"/>
      <c r="H1375" s="258"/>
      <c r="I1375" s="31"/>
    </row>
    <row r="1376" spans="3:9" x14ac:dyDescent="0.2">
      <c r="C1376" s="13"/>
      <c r="D1376" s="264"/>
      <c r="E1376" s="256"/>
      <c r="F1376" s="256"/>
      <c r="G1376" s="257"/>
      <c r="H1376" s="258"/>
      <c r="I1376" s="31"/>
    </row>
    <row r="1377" spans="3:9" x14ac:dyDescent="0.2">
      <c r="C1377" s="13"/>
      <c r="D1377" s="264"/>
      <c r="E1377" s="256"/>
      <c r="F1377" s="256"/>
      <c r="G1377" s="257"/>
      <c r="H1377" s="258"/>
      <c r="I1377" s="31"/>
    </row>
    <row r="1378" spans="3:9" x14ac:dyDescent="0.2">
      <c r="C1378" s="13"/>
      <c r="D1378" s="264"/>
      <c r="E1378" s="256"/>
      <c r="F1378" s="256"/>
      <c r="G1378" s="257"/>
      <c r="H1378" s="258"/>
      <c r="I1378" s="31"/>
    </row>
    <row r="1379" spans="3:9" x14ac:dyDescent="0.2">
      <c r="C1379" s="13"/>
      <c r="D1379" s="264"/>
      <c r="E1379" s="256"/>
      <c r="F1379" s="256"/>
      <c r="G1379" s="257"/>
      <c r="H1379" s="258"/>
      <c r="I1379" s="31"/>
    </row>
    <row r="1380" spans="3:9" x14ac:dyDescent="0.2">
      <c r="C1380" s="13"/>
      <c r="D1380" s="264">
        <v>138</v>
      </c>
      <c r="E1380" s="252" t="str">
        <f>IF(OR(VLOOKUP(D1380,'Services - WHC'!$D$10:$F$149,2,FALSE)="",VLOOKUP(D1380,'Services - WHC'!$D$10:$F$149,2,FALSE)="[Enter service]"),"",VLOOKUP(D1380,'Services - WHC'!$D$10:$F$149,2,FALSE))</f>
        <v/>
      </c>
      <c r="F1380" s="253" t="str">
        <f>IF(OR(VLOOKUP(D1380,'Services - WHC'!$D$10:$F$149,3,FALSE)="",VLOOKUP(D1380,'Services - WHC'!$D$10:$F$149,3,FALSE)="[Select]"),"",VLOOKUP(D1380,'Services - WHC'!$D$10:$F$149,3,FALSE))</f>
        <v/>
      </c>
      <c r="G1380" s="254"/>
      <c r="H1380" s="255"/>
      <c r="I1380" s="31"/>
    </row>
    <row r="1381" spans="3:9" x14ac:dyDescent="0.2">
      <c r="C1381" s="13"/>
      <c r="D1381" s="264"/>
      <c r="E1381" s="256"/>
      <c r="F1381" s="256"/>
      <c r="G1381" s="257"/>
      <c r="H1381" s="258"/>
      <c r="I1381" s="31"/>
    </row>
    <row r="1382" spans="3:9" x14ac:dyDescent="0.2">
      <c r="C1382" s="13"/>
      <c r="D1382" s="264"/>
      <c r="E1382" s="256"/>
      <c r="F1382" s="256"/>
      <c r="G1382" s="257"/>
      <c r="H1382" s="258"/>
      <c r="I1382" s="31"/>
    </row>
    <row r="1383" spans="3:9" x14ac:dyDescent="0.2">
      <c r="C1383" s="13"/>
      <c r="D1383" s="264"/>
      <c r="E1383" s="256"/>
      <c r="F1383" s="256"/>
      <c r="G1383" s="257"/>
      <c r="H1383" s="258"/>
      <c r="I1383" s="31"/>
    </row>
    <row r="1384" spans="3:9" x14ac:dyDescent="0.2">
      <c r="C1384" s="13"/>
      <c r="D1384" s="264"/>
      <c r="E1384" s="256"/>
      <c r="F1384" s="256"/>
      <c r="G1384" s="257"/>
      <c r="H1384" s="258"/>
      <c r="I1384" s="31"/>
    </row>
    <row r="1385" spans="3:9" x14ac:dyDescent="0.2">
      <c r="C1385" s="13"/>
      <c r="D1385" s="264"/>
      <c r="E1385" s="256"/>
      <c r="F1385" s="256"/>
      <c r="G1385" s="257"/>
      <c r="H1385" s="258"/>
      <c r="I1385" s="31"/>
    </row>
    <row r="1386" spans="3:9" x14ac:dyDescent="0.2">
      <c r="C1386" s="13"/>
      <c r="D1386" s="264"/>
      <c r="E1386" s="256"/>
      <c r="F1386" s="256"/>
      <c r="G1386" s="257"/>
      <c r="H1386" s="258"/>
      <c r="I1386" s="31"/>
    </row>
    <row r="1387" spans="3:9" x14ac:dyDescent="0.2">
      <c r="C1387" s="13"/>
      <c r="D1387" s="264"/>
      <c r="E1387" s="256"/>
      <c r="F1387" s="256"/>
      <c r="G1387" s="257"/>
      <c r="H1387" s="258"/>
      <c r="I1387" s="31"/>
    </row>
    <row r="1388" spans="3:9" x14ac:dyDescent="0.2">
      <c r="C1388" s="13"/>
      <c r="D1388" s="264"/>
      <c r="E1388" s="256"/>
      <c r="F1388" s="256"/>
      <c r="G1388" s="257"/>
      <c r="H1388" s="258"/>
      <c r="I1388" s="31"/>
    </row>
    <row r="1389" spans="3:9" x14ac:dyDescent="0.2">
      <c r="C1389" s="13"/>
      <c r="D1389" s="264"/>
      <c r="E1389" s="256"/>
      <c r="F1389" s="256"/>
      <c r="G1389" s="257"/>
      <c r="H1389" s="258"/>
      <c r="I1389" s="31"/>
    </row>
    <row r="1390" spans="3:9" x14ac:dyDescent="0.2">
      <c r="C1390" s="13"/>
      <c r="D1390" s="264">
        <v>139</v>
      </c>
      <c r="E1390" s="252" t="str">
        <f>IF(OR(VLOOKUP(D1390,'Services - WHC'!$D$10:$F$149,2,FALSE)="",VLOOKUP(D1390,'Services - WHC'!$D$10:$F$149,2,FALSE)="[Enter service]"),"",VLOOKUP(D1390,'Services - WHC'!$D$10:$F$149,2,FALSE))</f>
        <v/>
      </c>
      <c r="F1390" s="253" t="str">
        <f>IF(OR(VLOOKUP(D1390,'Services - WHC'!$D$10:$F$149,3,FALSE)="",VLOOKUP(D1390,'Services - WHC'!$D$10:$F$149,3,FALSE)="[Select]"),"",VLOOKUP(D1390,'Services - WHC'!$D$10:$F$149,3,FALSE))</f>
        <v/>
      </c>
      <c r="G1390" s="254"/>
      <c r="H1390" s="255"/>
      <c r="I1390" s="31"/>
    </row>
    <row r="1391" spans="3:9" x14ac:dyDescent="0.2">
      <c r="C1391" s="13"/>
      <c r="D1391" s="264"/>
      <c r="E1391" s="256"/>
      <c r="F1391" s="256"/>
      <c r="G1391" s="257"/>
      <c r="H1391" s="258"/>
      <c r="I1391" s="31"/>
    </row>
    <row r="1392" spans="3:9" x14ac:dyDescent="0.2">
      <c r="C1392" s="13"/>
      <c r="D1392" s="264"/>
      <c r="E1392" s="256"/>
      <c r="F1392" s="256"/>
      <c r="G1392" s="257"/>
      <c r="H1392" s="258"/>
      <c r="I1392" s="31"/>
    </row>
    <row r="1393" spans="3:9" x14ac:dyDescent="0.2">
      <c r="C1393" s="13"/>
      <c r="D1393" s="264"/>
      <c r="E1393" s="256"/>
      <c r="F1393" s="256"/>
      <c r="G1393" s="257"/>
      <c r="H1393" s="258"/>
      <c r="I1393" s="31"/>
    </row>
    <row r="1394" spans="3:9" x14ac:dyDescent="0.2">
      <c r="C1394" s="13"/>
      <c r="D1394" s="264"/>
      <c r="E1394" s="256"/>
      <c r="F1394" s="256"/>
      <c r="G1394" s="257"/>
      <c r="H1394" s="258"/>
      <c r="I1394" s="31"/>
    </row>
    <row r="1395" spans="3:9" x14ac:dyDescent="0.2">
      <c r="C1395" s="13"/>
      <c r="D1395" s="264"/>
      <c r="E1395" s="256"/>
      <c r="F1395" s="256"/>
      <c r="G1395" s="257"/>
      <c r="H1395" s="258"/>
      <c r="I1395" s="31"/>
    </row>
    <row r="1396" spans="3:9" x14ac:dyDescent="0.2">
      <c r="C1396" s="13"/>
      <c r="D1396" s="264"/>
      <c r="E1396" s="256"/>
      <c r="F1396" s="256"/>
      <c r="G1396" s="257"/>
      <c r="H1396" s="258"/>
      <c r="I1396" s="31"/>
    </row>
    <row r="1397" spans="3:9" x14ac:dyDescent="0.2">
      <c r="C1397" s="13"/>
      <c r="D1397" s="264"/>
      <c r="E1397" s="256"/>
      <c r="F1397" s="256"/>
      <c r="G1397" s="257"/>
      <c r="H1397" s="258"/>
      <c r="I1397" s="31"/>
    </row>
    <row r="1398" spans="3:9" x14ac:dyDescent="0.2">
      <c r="C1398" s="13"/>
      <c r="D1398" s="264"/>
      <c r="E1398" s="256"/>
      <c r="F1398" s="256"/>
      <c r="G1398" s="257"/>
      <c r="H1398" s="258"/>
      <c r="I1398" s="31"/>
    </row>
    <row r="1399" spans="3:9" x14ac:dyDescent="0.2">
      <c r="C1399" s="13"/>
      <c r="D1399" s="264"/>
      <c r="E1399" s="256"/>
      <c r="F1399" s="256"/>
      <c r="G1399" s="257"/>
      <c r="H1399" s="258"/>
      <c r="I1399" s="31"/>
    </row>
    <row r="1400" spans="3:9" x14ac:dyDescent="0.2">
      <c r="C1400" s="13"/>
      <c r="D1400" s="307">
        <v>140</v>
      </c>
      <c r="E1400" s="252" t="str">
        <f>IF(OR(VLOOKUP(D1400,'Services - WHC'!$D$10:$F$149,2,FALSE)="",VLOOKUP(D1400,'Services - WHC'!$D$10:$F$149,2,FALSE)="[Enter service]"),"",VLOOKUP(D1400,'Services - WHC'!$D$10:$F$149,2,FALSE))</f>
        <v/>
      </c>
      <c r="F1400" s="253" t="str">
        <f>IF(OR(VLOOKUP(D1400,'Services - WHC'!$D$10:$F$149,3,FALSE)="",VLOOKUP(D1400,'Services - WHC'!$D$10:$F$149,3,FALSE)="[Select]"),"",VLOOKUP(D1400,'Services - WHC'!$D$10:$F$149,3,FALSE))</f>
        <v/>
      </c>
      <c r="G1400" s="254"/>
      <c r="H1400" s="255"/>
      <c r="I1400" s="31"/>
    </row>
    <row r="1401" spans="3:9" x14ac:dyDescent="0.2">
      <c r="C1401" s="13"/>
      <c r="D1401" s="307"/>
      <c r="E1401" s="256"/>
      <c r="F1401" s="256"/>
      <c r="G1401" s="257"/>
      <c r="H1401" s="258"/>
      <c r="I1401" s="31"/>
    </row>
    <row r="1402" spans="3:9" x14ac:dyDescent="0.2">
      <c r="C1402" s="13"/>
      <c r="D1402" s="307"/>
      <c r="E1402" s="256"/>
      <c r="F1402" s="256"/>
      <c r="G1402" s="257"/>
      <c r="H1402" s="258"/>
      <c r="I1402" s="31"/>
    </row>
    <row r="1403" spans="3:9" x14ac:dyDescent="0.2">
      <c r="C1403" s="13"/>
      <c r="D1403" s="307"/>
      <c r="E1403" s="256"/>
      <c r="F1403" s="256"/>
      <c r="G1403" s="257"/>
      <c r="H1403" s="258"/>
      <c r="I1403" s="31"/>
    </row>
    <row r="1404" spans="3:9" x14ac:dyDescent="0.2">
      <c r="C1404" s="13"/>
      <c r="D1404" s="307"/>
      <c r="E1404" s="256"/>
      <c r="F1404" s="256"/>
      <c r="G1404" s="257"/>
      <c r="H1404" s="258"/>
      <c r="I1404" s="31"/>
    </row>
    <row r="1405" spans="3:9" x14ac:dyDescent="0.2">
      <c r="C1405" s="13"/>
      <c r="D1405" s="307"/>
      <c r="E1405" s="256"/>
      <c r="F1405" s="256"/>
      <c r="G1405" s="257"/>
      <c r="H1405" s="258"/>
      <c r="I1405" s="31"/>
    </row>
    <row r="1406" spans="3:9" x14ac:dyDescent="0.2">
      <c r="C1406" s="13"/>
      <c r="D1406" s="307"/>
      <c r="E1406" s="256"/>
      <c r="F1406" s="256"/>
      <c r="G1406" s="257"/>
      <c r="H1406" s="258"/>
      <c r="I1406" s="31"/>
    </row>
    <row r="1407" spans="3:9" x14ac:dyDescent="0.2">
      <c r="C1407" s="13"/>
      <c r="D1407" s="307"/>
      <c r="E1407" s="256"/>
      <c r="F1407" s="256"/>
      <c r="G1407" s="257"/>
      <c r="H1407" s="258"/>
      <c r="I1407" s="31"/>
    </row>
    <row r="1408" spans="3:9" x14ac:dyDescent="0.2">
      <c r="C1408" s="13"/>
      <c r="D1408" s="307"/>
      <c r="E1408" s="256"/>
      <c r="F1408" s="256"/>
      <c r="G1408" s="257"/>
      <c r="H1408" s="258"/>
      <c r="I1408" s="31"/>
    </row>
    <row r="1409" spans="3:9" x14ac:dyDescent="0.2">
      <c r="C1409" s="13"/>
      <c r="D1409" s="307"/>
      <c r="E1409" s="259"/>
      <c r="F1409" s="259"/>
      <c r="G1409" s="260"/>
      <c r="H1409" s="261"/>
      <c r="I1409" s="31"/>
    </row>
    <row r="1410" spans="3:9" ht="13.5" thickBot="1" x14ac:dyDescent="0.25">
      <c r="C1410" s="126"/>
      <c r="D1410" s="265"/>
      <c r="E1410" s="305"/>
      <c r="F1410" s="306"/>
      <c r="G1410" s="184"/>
      <c r="H1410" s="306"/>
      <c r="I1410" s="131"/>
    </row>
  </sheetData>
  <mergeCells count="2">
    <mergeCell ref="B4:E4"/>
    <mergeCell ref="E6:H6"/>
  </mergeCells>
  <pageMargins left="0.25" right="0.25" top="0.75" bottom="0.75" header="0.3" footer="0.3"/>
  <pageSetup paperSize="8" scale="91" orientation="portrait" r:id="rId1"/>
  <ignoredErrors>
    <ignoredError sqref="E20:F20 E30:F1400" formula="1"/>
  </ignoredError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fitToPage="1"/>
  </sheetPr>
  <dimension ref="A1:AA244"/>
  <sheetViews>
    <sheetView showGridLines="0" zoomScale="80" zoomScaleNormal="80" zoomScalePageLayoutView="80" workbookViewId="0">
      <pane xSplit="5" ySplit="9" topLeftCell="F136" activePane="bottomRight" state="frozen"/>
      <selection activeCell="A10" sqref="A10"/>
      <selection pane="topRight" activeCell="A10" sqref="A10"/>
      <selection pane="bottomLeft" activeCell="A10" sqref="A10"/>
      <selection pane="bottomRight" activeCell="F163" sqref="F163"/>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7" style="4" customWidth="1"/>
    <col min="7" max="7" width="3.6640625" style="4" customWidth="1"/>
    <col min="8" max="12" width="21.1640625" style="4" customWidth="1"/>
    <col min="13" max="13" width="22.33203125" style="3" customWidth="1"/>
    <col min="14" max="14" width="17.83203125" style="3" customWidth="1"/>
    <col min="15" max="15" width="22.1640625" style="3" customWidth="1"/>
    <col min="16" max="16" width="21.1640625" style="3" customWidth="1"/>
    <col min="17" max="17" width="18.83203125" style="3" customWidth="1"/>
    <col min="18" max="18" width="19.83203125" style="3" customWidth="1"/>
    <col min="19" max="19" width="18.83203125" style="3" customWidth="1"/>
    <col min="20" max="20" width="4.1640625" style="3" customWidth="1"/>
    <col min="21" max="21" width="2.1640625" style="3" customWidth="1"/>
    <col min="22" max="22" width="13.1640625" style="3" bestFit="1" customWidth="1"/>
    <col min="23" max="23" width="4.1640625" style="3" customWidth="1"/>
    <col min="24" max="24" width="7.33203125" style="3" bestFit="1" customWidth="1"/>
    <col min="25" max="25" width="10.83203125" style="3"/>
    <col min="28" max="16384" width="10.83203125" style="3"/>
  </cols>
  <sheetData>
    <row r="1" spans="1:27" ht="7.35" customHeight="1" x14ac:dyDescent="0.2"/>
    <row r="2" spans="1:27" s="42" customFormat="1" ht="18" x14ac:dyDescent="0.2">
      <c r="A2" s="39">
        <v>80</v>
      </c>
      <c r="B2" s="2" t="s">
        <v>191</v>
      </c>
      <c r="C2" s="40"/>
      <c r="D2" s="40"/>
      <c r="E2" s="40"/>
      <c r="F2" s="14"/>
      <c r="G2" s="41"/>
      <c r="H2" s="41"/>
      <c r="I2" s="41"/>
      <c r="J2" s="41"/>
      <c r="K2" s="41"/>
      <c r="L2" s="41"/>
      <c r="P2" s="40"/>
      <c r="Q2" s="40"/>
      <c r="R2" s="40"/>
      <c r="S2" s="40"/>
    </row>
    <row r="3" spans="1:27" s="42" customFormat="1" ht="16.350000000000001" customHeight="1" x14ac:dyDescent="0.2">
      <c r="A3" s="40"/>
      <c r="B3" s="43" t="str">
        <f>' Instructions'!C8</f>
        <v>Ballarat (C)</v>
      </c>
      <c r="C3" s="40"/>
      <c r="D3" s="40"/>
      <c r="E3" s="40"/>
      <c r="H3" s="41"/>
      <c r="I3" s="41"/>
      <c r="J3" s="41"/>
      <c r="K3" s="41"/>
      <c r="L3" s="41"/>
      <c r="P3" s="40"/>
      <c r="Q3" s="40"/>
      <c r="R3" s="40"/>
      <c r="S3" s="44"/>
      <c r="V3" s="22"/>
      <c r="W3" s="22"/>
      <c r="X3" s="22"/>
      <c r="Y3" s="22"/>
      <c r="Z3" s="22"/>
    </row>
    <row r="4" spans="1:27" ht="13.5" thickBot="1" x14ac:dyDescent="0.25">
      <c r="A4" s="6"/>
      <c r="B4" s="554"/>
      <c r="C4" s="554"/>
      <c r="D4" s="554"/>
      <c r="E4" s="554"/>
      <c r="F4" s="7"/>
      <c r="G4" s="7"/>
      <c r="H4" s="7"/>
      <c r="I4" s="7"/>
      <c r="J4" s="7"/>
      <c r="K4" s="7"/>
      <c r="L4" s="7"/>
      <c r="M4" s="6"/>
      <c r="N4" s="6"/>
      <c r="O4" s="6"/>
      <c r="P4" s="6"/>
      <c r="Q4" s="6"/>
      <c r="R4" s="6"/>
      <c r="S4" s="6"/>
      <c r="V4" s="22"/>
      <c r="W4" s="22"/>
      <c r="X4" s="22"/>
      <c r="Y4" s="22"/>
      <c r="Z4" s="22"/>
    </row>
    <row r="5" spans="1:27"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7" x14ac:dyDescent="0.2">
      <c r="A6" s="6"/>
      <c r="B6" s="6"/>
      <c r="C6" s="13"/>
      <c r="D6" s="18"/>
      <c r="E6" s="46"/>
      <c r="H6" s="560" t="s">
        <v>72</v>
      </c>
      <c r="I6" s="561"/>
      <c r="J6" s="561"/>
      <c r="K6" s="561"/>
      <c r="L6" s="561"/>
      <c r="M6" s="561"/>
      <c r="N6" s="561"/>
      <c r="O6" s="561"/>
      <c r="P6" s="561"/>
      <c r="Q6" s="561"/>
      <c r="R6" s="561"/>
      <c r="S6" s="562"/>
      <c r="T6" s="17"/>
    </row>
    <row r="7" spans="1:27" ht="6" customHeight="1" x14ac:dyDescent="0.2">
      <c r="A7" s="6"/>
      <c r="B7" s="6"/>
      <c r="C7" s="13"/>
      <c r="D7" s="18"/>
      <c r="F7" s="15"/>
      <c r="G7" s="15"/>
      <c r="H7" s="15"/>
      <c r="I7" s="15"/>
      <c r="J7" s="15"/>
      <c r="K7" s="15"/>
      <c r="L7" s="15"/>
      <c r="M7" s="14"/>
      <c r="N7" s="14"/>
      <c r="O7" s="14"/>
      <c r="P7" s="14"/>
      <c r="Q7" s="14"/>
      <c r="R7" s="14"/>
      <c r="S7" s="14"/>
      <c r="T7" s="17"/>
    </row>
    <row r="8" spans="1:27" ht="23.1" customHeight="1" x14ac:dyDescent="0.2">
      <c r="A8" s="6"/>
      <c r="B8" s="6"/>
      <c r="C8" s="13"/>
      <c r="D8" s="19"/>
      <c r="E8" s="102"/>
      <c r="F8" s="563" t="s">
        <v>124</v>
      </c>
      <c r="G8" s="15"/>
      <c r="H8" s="564" t="s">
        <v>74</v>
      </c>
      <c r="I8" s="566" t="s">
        <v>75</v>
      </c>
      <c r="J8" s="566" t="s">
        <v>76</v>
      </c>
      <c r="K8" s="566"/>
      <c r="L8" s="566"/>
      <c r="M8" s="566"/>
      <c r="N8" s="566"/>
      <c r="O8" s="566" t="s">
        <v>77</v>
      </c>
      <c r="P8" s="566"/>
      <c r="Q8" s="564" t="s">
        <v>78</v>
      </c>
      <c r="R8" s="564" t="s">
        <v>172</v>
      </c>
      <c r="S8" s="567" t="s">
        <v>79</v>
      </c>
      <c r="T8" s="20"/>
      <c r="U8" s="21"/>
      <c r="V8" s="21"/>
      <c r="W8" s="21"/>
    </row>
    <row r="9" spans="1:27" ht="30" customHeight="1" x14ac:dyDescent="0.2">
      <c r="A9" s="6"/>
      <c r="B9" s="6"/>
      <c r="C9" s="13"/>
      <c r="D9" s="19"/>
      <c r="E9" s="103" t="s">
        <v>100</v>
      </c>
      <c r="F9" s="563"/>
      <c r="G9" s="15"/>
      <c r="H9" s="565"/>
      <c r="I9" s="566"/>
      <c r="J9" s="266" t="s">
        <v>95</v>
      </c>
      <c r="K9" s="266" t="s">
        <v>96</v>
      </c>
      <c r="L9" s="266" t="s">
        <v>94</v>
      </c>
      <c r="M9" s="266" t="s">
        <v>97</v>
      </c>
      <c r="N9" s="266" t="s">
        <v>85</v>
      </c>
      <c r="O9" s="266" t="s">
        <v>86</v>
      </c>
      <c r="P9" s="266" t="s">
        <v>87</v>
      </c>
      <c r="Q9" s="565"/>
      <c r="R9" s="565"/>
      <c r="S9" s="567"/>
      <c r="T9" s="17"/>
      <c r="U9" s="22"/>
      <c r="V9" s="22"/>
      <c r="W9" s="22"/>
    </row>
    <row r="10" spans="1:27" ht="17.25" customHeight="1" x14ac:dyDescent="0.2">
      <c r="A10" s="6"/>
      <c r="B10" s="6"/>
      <c r="C10" s="13"/>
      <c r="D10" s="19"/>
      <c r="E10" s="279"/>
      <c r="F10" s="161"/>
      <c r="G10" s="15"/>
      <c r="H10" s="161" t="s">
        <v>180</v>
      </c>
      <c r="I10" s="161" t="s">
        <v>180</v>
      </c>
      <c r="J10" s="161" t="s">
        <v>180</v>
      </c>
      <c r="K10" s="161" t="s">
        <v>180</v>
      </c>
      <c r="L10" s="161" t="s">
        <v>180</v>
      </c>
      <c r="M10" s="161" t="s">
        <v>180</v>
      </c>
      <c r="N10" s="161" t="s">
        <v>180</v>
      </c>
      <c r="O10" s="161" t="s">
        <v>180</v>
      </c>
      <c r="P10" s="161" t="s">
        <v>180</v>
      </c>
      <c r="Q10" s="161" t="s">
        <v>180</v>
      </c>
      <c r="R10" s="161" t="s">
        <v>180</v>
      </c>
      <c r="S10" s="161" t="s">
        <v>180</v>
      </c>
      <c r="T10" s="16"/>
      <c r="U10" s="16"/>
      <c r="V10" s="280"/>
      <c r="W10" s="280"/>
      <c r="X10" s="16"/>
      <c r="Y10" s="16"/>
      <c r="Z10" s="16"/>
      <c r="AA10" s="3"/>
    </row>
    <row r="11" spans="1:27" ht="7.35" customHeight="1" x14ac:dyDescent="0.2">
      <c r="A11" s="6"/>
      <c r="B11" s="6"/>
      <c r="C11" s="13"/>
      <c r="D11" s="19"/>
      <c r="E11" s="14"/>
      <c r="F11" s="15"/>
      <c r="G11" s="15"/>
      <c r="H11" s="14"/>
      <c r="I11" s="14"/>
      <c r="J11" s="14"/>
      <c r="K11" s="14"/>
      <c r="L11" s="14"/>
      <c r="M11" s="14"/>
      <c r="N11" s="14"/>
      <c r="O11" s="14"/>
      <c r="P11" s="14"/>
      <c r="Q11" s="14"/>
      <c r="R11" s="14"/>
      <c r="S11" s="16"/>
      <c r="T11" s="17"/>
    </row>
    <row r="12" spans="1:27" ht="12" customHeight="1" x14ac:dyDescent="0.2">
      <c r="A12" s="6"/>
      <c r="B12" s="6"/>
      <c r="C12" s="13"/>
      <c r="D12" s="19">
        <v>1</v>
      </c>
      <c r="E12" s="70" t="str">
        <f>IF(OR('Services - WHC'!E10="",'Services - WHC'!E10="[Enter service]"),"",'Services - WHC'!E10)</f>
        <v>Ballarat Aquatic &amp; Lifestyle Centre</v>
      </c>
      <c r="F12" s="71" t="str">
        <f>IF(OR('Services - WHC'!F10="",'Services - WHC'!F10="[Select]"),"",'Services - WHC'!F10)</f>
        <v>External</v>
      </c>
      <c r="G12" s="15"/>
      <c r="H12" s="267">
        <v>11840</v>
      </c>
      <c r="I12" s="267">
        <v>5618848</v>
      </c>
      <c r="J12" s="267"/>
      <c r="K12" s="267"/>
      <c r="L12" s="267"/>
      <c r="M12" s="267"/>
      <c r="N12" s="267"/>
      <c r="O12" s="267"/>
      <c r="P12" s="267"/>
      <c r="Q12" s="268"/>
      <c r="R12" s="269"/>
      <c r="S12" s="73">
        <f>SUM(H12:R12)</f>
        <v>5630688</v>
      </c>
      <c r="T12" s="17"/>
    </row>
    <row r="13" spans="1:27" ht="12" customHeight="1" x14ac:dyDescent="0.2">
      <c r="A13" s="6"/>
      <c r="B13" s="6"/>
      <c r="C13" s="13"/>
      <c r="D13" s="19">
        <f>D12+1</f>
        <v>2</v>
      </c>
      <c r="E13" s="74" t="str">
        <f>IF(OR('Services - WHC'!E11="",'Services - WHC'!E11="[Enter service]"),"",'Services - WHC'!E11)</f>
        <v>Financial Services</v>
      </c>
      <c r="F13" s="75" t="str">
        <f>IF(OR('Services - WHC'!F11="",'Services - WHC'!F11="[Select]"),"",'Services - WHC'!F11)</f>
        <v>Internal</v>
      </c>
      <c r="G13" s="15"/>
      <c r="H13" s="270"/>
      <c r="I13" s="270"/>
      <c r="J13" s="270"/>
      <c r="K13" s="270"/>
      <c r="L13" s="270"/>
      <c r="M13" s="270"/>
      <c r="N13" s="270"/>
      <c r="O13" s="270"/>
      <c r="P13" s="270"/>
      <c r="Q13" s="271">
        <v>1110547</v>
      </c>
      <c r="R13" s="272"/>
      <c r="S13" s="77">
        <f t="shared" ref="S13:S76" si="0">SUM(H13:R13)</f>
        <v>1110547</v>
      </c>
      <c r="T13" s="17"/>
    </row>
    <row r="14" spans="1:27" ht="12" customHeight="1" x14ac:dyDescent="0.2">
      <c r="A14" s="6"/>
      <c r="B14" s="6"/>
      <c r="C14" s="13"/>
      <c r="D14" s="19">
        <f t="shared" ref="D14:D77" si="1">D13+1</f>
        <v>3</v>
      </c>
      <c r="E14" s="74" t="str">
        <f>IF(OR('Services - WHC'!E12="",'Services - WHC'!E12="[Enter service]"),"",'Services - WHC'!E12)</f>
        <v>Occupational Health &amp; Safety</v>
      </c>
      <c r="F14" s="75" t="str">
        <f>IF(OR('Services - WHC'!F12="",'Services - WHC'!F12="[Select]"),"",'Services - WHC'!F12)</f>
        <v>Internal</v>
      </c>
      <c r="G14" s="15"/>
      <c r="H14" s="270"/>
      <c r="I14" s="270"/>
      <c r="J14" s="270"/>
      <c r="K14" s="270"/>
      <c r="L14" s="270"/>
      <c r="M14" s="270"/>
      <c r="N14" s="270"/>
      <c r="O14" s="270"/>
      <c r="P14" s="270"/>
      <c r="Q14" s="271"/>
      <c r="R14" s="272"/>
      <c r="S14" s="77">
        <f t="shared" si="0"/>
        <v>0</v>
      </c>
      <c r="T14" s="17"/>
    </row>
    <row r="15" spans="1:27" ht="12" customHeight="1" x14ac:dyDescent="0.2">
      <c r="A15" s="6"/>
      <c r="B15" s="6"/>
      <c r="C15" s="13"/>
      <c r="D15" s="19">
        <f t="shared" si="1"/>
        <v>4</v>
      </c>
      <c r="E15" s="74" t="str">
        <f>IF(OR('Services - WHC'!E13="",'Services - WHC'!E13="[Enter service]"),"",'Services - WHC'!E13)</f>
        <v>People &amp; Culture</v>
      </c>
      <c r="F15" s="75" t="str">
        <f>IF(OR('Services - WHC'!F13="",'Services - WHC'!F13="[Select]"),"",'Services - WHC'!F13)</f>
        <v>Internal</v>
      </c>
      <c r="G15" s="15"/>
      <c r="H15" s="270"/>
      <c r="I15" s="270"/>
      <c r="J15" s="270"/>
      <c r="K15" s="270"/>
      <c r="L15" s="270"/>
      <c r="M15" s="270"/>
      <c r="N15" s="270"/>
      <c r="O15" s="270"/>
      <c r="P15" s="270"/>
      <c r="Q15" s="271">
        <v>6394</v>
      </c>
      <c r="R15" s="272"/>
      <c r="S15" s="77">
        <f t="shared" si="0"/>
        <v>6394</v>
      </c>
      <c r="T15" s="17"/>
    </row>
    <row r="16" spans="1:27" ht="12" customHeight="1" x14ac:dyDescent="0.2">
      <c r="A16" s="6"/>
      <c r="B16" s="6"/>
      <c r="C16" s="13"/>
      <c r="D16" s="19">
        <f t="shared" si="1"/>
        <v>5</v>
      </c>
      <c r="E16" s="74" t="str">
        <f>IF(OR('Services - WHC'!E14="",'Services - WHC'!E14="[Enter service]"),"",'Services - WHC'!E14)</f>
        <v>Risk Management</v>
      </c>
      <c r="F16" s="75" t="str">
        <f>IF(OR('Services - WHC'!F14="",'Services - WHC'!F14="[Select]"),"",'Services - WHC'!F14)</f>
        <v>Internal</v>
      </c>
      <c r="G16" s="15"/>
      <c r="H16" s="270"/>
      <c r="I16" s="270"/>
      <c r="J16" s="270"/>
      <c r="K16" s="270"/>
      <c r="L16" s="270"/>
      <c r="M16" s="270"/>
      <c r="N16" s="270"/>
      <c r="O16" s="270"/>
      <c r="P16" s="270"/>
      <c r="Q16" s="271">
        <v>25000</v>
      </c>
      <c r="R16" s="272"/>
      <c r="S16" s="77">
        <f t="shared" si="0"/>
        <v>25000</v>
      </c>
      <c r="T16" s="17"/>
    </row>
    <row r="17" spans="1:20" ht="12" customHeight="1" x14ac:dyDescent="0.2">
      <c r="A17" s="6"/>
      <c r="B17" s="6"/>
      <c r="C17" s="13"/>
      <c r="D17" s="19">
        <f t="shared" si="1"/>
        <v>6</v>
      </c>
      <c r="E17" s="74" t="str">
        <f>IF(OR('Services - WHC'!E15="",'Services - WHC'!E15="[Enter service]"),"",'Services - WHC'!E15)</f>
        <v>Finance</v>
      </c>
      <c r="F17" s="75" t="str">
        <f>IF(OR('Services - WHC'!F15="",'Services - WHC'!F15="[Select]"),"",'Services - WHC'!F15)</f>
        <v>Internal</v>
      </c>
      <c r="G17" s="15"/>
      <c r="H17" s="270"/>
      <c r="I17" s="270"/>
      <c r="J17" s="270"/>
      <c r="K17" s="270"/>
      <c r="L17" s="270"/>
      <c r="M17" s="270"/>
      <c r="N17" s="270"/>
      <c r="O17" s="270"/>
      <c r="P17" s="270"/>
      <c r="Q17" s="271">
        <v>14924</v>
      </c>
      <c r="R17" s="272"/>
      <c r="S17" s="77">
        <f t="shared" si="0"/>
        <v>14924</v>
      </c>
      <c r="T17" s="17"/>
    </row>
    <row r="18" spans="1:20" ht="12" customHeight="1" x14ac:dyDescent="0.2">
      <c r="A18" s="6"/>
      <c r="B18" s="6"/>
      <c r="C18" s="13"/>
      <c r="D18" s="19">
        <f t="shared" si="1"/>
        <v>7</v>
      </c>
      <c r="E18" s="74" t="str">
        <f>IF(OR('Services - WHC'!E16="",'Services - WHC'!E16="[Enter service]"),"",'Services - WHC'!E16)</f>
        <v>Financial Operations</v>
      </c>
      <c r="F18" s="75" t="str">
        <f>IF(OR('Services - WHC'!F16="",'Services - WHC'!F16="[Select]"),"",'Services - WHC'!F16)</f>
        <v>Mixed</v>
      </c>
      <c r="G18" s="15"/>
      <c r="H18" s="270">
        <v>220000</v>
      </c>
      <c r="I18" s="270">
        <v>5097</v>
      </c>
      <c r="J18" s="270">
        <v>62069</v>
      </c>
      <c r="K18" s="270"/>
      <c r="L18" s="270"/>
      <c r="M18" s="270"/>
      <c r="N18" s="270"/>
      <c r="O18" s="270"/>
      <c r="P18" s="270"/>
      <c r="Q18" s="271">
        <v>154821</v>
      </c>
      <c r="R18" s="272"/>
      <c r="S18" s="77">
        <f t="shared" si="0"/>
        <v>441987</v>
      </c>
      <c r="T18" s="17"/>
    </row>
    <row r="19" spans="1:20" ht="12" customHeight="1" x14ac:dyDescent="0.2">
      <c r="A19" s="6"/>
      <c r="B19" s="6"/>
      <c r="C19" s="13"/>
      <c r="D19" s="19">
        <f t="shared" si="1"/>
        <v>8</v>
      </c>
      <c r="E19" s="74" t="str">
        <f>IF(OR('Services - WHC'!E17="",'Services - WHC'!E17="[Enter service]"),"",'Services - WHC'!E17)</f>
        <v>Fleet Management</v>
      </c>
      <c r="F19" s="75" t="str">
        <f>IF(OR('Services - WHC'!F17="",'Services - WHC'!F17="[Select]"),"",'Services - WHC'!F17)</f>
        <v>Internal</v>
      </c>
      <c r="G19" s="15"/>
      <c r="H19" s="270"/>
      <c r="I19" s="270"/>
      <c r="J19" s="270"/>
      <c r="K19" s="270"/>
      <c r="L19" s="270"/>
      <c r="M19" s="270"/>
      <c r="N19" s="270"/>
      <c r="O19" s="270"/>
      <c r="P19" s="270"/>
      <c r="Q19" s="271">
        <v>391216</v>
      </c>
      <c r="R19" s="272"/>
      <c r="S19" s="77">
        <f t="shared" si="0"/>
        <v>391216</v>
      </c>
      <c r="T19" s="17"/>
    </row>
    <row r="20" spans="1:20" ht="12" customHeight="1" x14ac:dyDescent="0.2">
      <c r="A20" s="6"/>
      <c r="B20" s="6"/>
      <c r="C20" s="13"/>
      <c r="D20" s="19">
        <f t="shared" si="1"/>
        <v>9</v>
      </c>
      <c r="E20" s="74" t="str">
        <f>IF(OR('Services - WHC'!E18="",'Services - WHC'!E18="[Enter service]"),"",'Services - WHC'!E18)</f>
        <v>Information Services</v>
      </c>
      <c r="F20" s="75" t="str">
        <f>IF(OR('Services - WHC'!F18="",'Services - WHC'!F18="[Select]"),"",'Services - WHC'!F18)</f>
        <v>Internal</v>
      </c>
      <c r="G20" s="15"/>
      <c r="H20" s="270"/>
      <c r="I20" s="270"/>
      <c r="J20" s="270"/>
      <c r="K20" s="270"/>
      <c r="L20" s="270"/>
      <c r="M20" s="270"/>
      <c r="N20" s="270"/>
      <c r="O20" s="270"/>
      <c r="P20" s="270"/>
      <c r="Q20" s="271">
        <v>13306</v>
      </c>
      <c r="R20" s="272"/>
      <c r="S20" s="77">
        <f t="shared" si="0"/>
        <v>13306</v>
      </c>
      <c r="T20" s="17"/>
    </row>
    <row r="21" spans="1:20" ht="12" customHeight="1" x14ac:dyDescent="0.2">
      <c r="A21" s="6"/>
      <c r="B21" s="6"/>
      <c r="C21" s="13"/>
      <c r="D21" s="19">
        <f t="shared" si="1"/>
        <v>10</v>
      </c>
      <c r="E21" s="74" t="str">
        <f>IF(OR('Services - WHC'!E19="",'Services - WHC'!E19="[Enter service]"),"",'Services - WHC'!E19)</f>
        <v>Whole of Organisation</v>
      </c>
      <c r="F21" s="75" t="str">
        <f>IF(OR('Services - WHC'!F19="",'Services - WHC'!F19="[Select]"),"",'Services - WHC'!F19)</f>
        <v>Mixed</v>
      </c>
      <c r="G21" s="15"/>
      <c r="H21" s="270"/>
      <c r="I21" s="270"/>
      <c r="J21" s="270">
        <v>12055974</v>
      </c>
      <c r="K21" s="270"/>
      <c r="L21" s="270"/>
      <c r="M21" s="270"/>
      <c r="N21" s="270"/>
      <c r="O21" s="270">
        <v>1564000</v>
      </c>
      <c r="P21" s="270">
        <v>10622000</v>
      </c>
      <c r="Q21" s="271"/>
      <c r="R21" s="272"/>
      <c r="S21" s="77">
        <f t="shared" si="0"/>
        <v>24241974</v>
      </c>
      <c r="T21" s="17"/>
    </row>
    <row r="22" spans="1:20" ht="12" customHeight="1" x14ac:dyDescent="0.2">
      <c r="A22" s="6"/>
      <c r="B22" s="6"/>
      <c r="C22" s="13"/>
      <c r="D22" s="19">
        <f t="shared" si="1"/>
        <v>11</v>
      </c>
      <c r="E22" s="74" t="str">
        <f>IF(OR('Services - WHC'!E20="",'Services - WHC'!E20="[Enter service]"),"",'Services - WHC'!E20)</f>
        <v>Mayor &amp; Councillor Support</v>
      </c>
      <c r="F22" s="75" t="str">
        <f>IF(OR('Services - WHC'!F20="",'Services - WHC'!F20="[Select]"),"",'Services - WHC'!F20)</f>
        <v>Mixed</v>
      </c>
      <c r="G22" s="15"/>
      <c r="H22" s="270"/>
      <c r="I22" s="270"/>
      <c r="J22" s="270"/>
      <c r="K22" s="270"/>
      <c r="L22" s="270"/>
      <c r="M22" s="270"/>
      <c r="N22" s="270"/>
      <c r="O22" s="270"/>
      <c r="P22" s="270"/>
      <c r="Q22" s="271"/>
      <c r="R22" s="272"/>
      <c r="S22" s="77">
        <f t="shared" si="0"/>
        <v>0</v>
      </c>
      <c r="T22" s="17"/>
    </row>
    <row r="23" spans="1:20" ht="12" customHeight="1" x14ac:dyDescent="0.2">
      <c r="A23" s="6"/>
      <c r="B23" s="6"/>
      <c r="C23" s="13"/>
      <c r="D23" s="19">
        <f t="shared" si="1"/>
        <v>12</v>
      </c>
      <c r="E23" s="74" t="str">
        <f>IF(OR('Services - WHC'!E21="",'Services - WHC'!E21="[Enter service]"),"",'Services - WHC'!E21)</f>
        <v>Policy &amp; Project Strategist</v>
      </c>
      <c r="F23" s="75" t="str">
        <f>IF(OR('Services - WHC'!F21="",'Services - WHC'!F21="[Select]"),"",'Services - WHC'!F21)</f>
        <v>Mixed</v>
      </c>
      <c r="G23" s="15"/>
      <c r="H23" s="270"/>
      <c r="I23" s="270"/>
      <c r="J23" s="270"/>
      <c r="K23" s="270"/>
      <c r="L23" s="270"/>
      <c r="M23" s="270"/>
      <c r="N23" s="270"/>
      <c r="O23" s="270"/>
      <c r="P23" s="270"/>
      <c r="Q23" s="271"/>
      <c r="R23" s="272"/>
      <c r="S23" s="77">
        <f t="shared" si="0"/>
        <v>0</v>
      </c>
      <c r="T23" s="17"/>
    </row>
    <row r="24" spans="1:20" ht="12" customHeight="1" x14ac:dyDescent="0.2">
      <c r="A24" s="6"/>
      <c r="B24" s="6"/>
      <c r="C24" s="13"/>
      <c r="D24" s="19">
        <f t="shared" si="1"/>
        <v>13</v>
      </c>
      <c r="E24" s="74" t="str">
        <f>IF(OR('Services - WHC'!E22="",'Services - WHC'!E22="[Enter service]"),"",'Services - WHC'!E22)</f>
        <v>CEO</v>
      </c>
      <c r="F24" s="75" t="str">
        <f>IF(OR('Services - WHC'!F22="",'Services - WHC'!F22="[Select]"),"",'Services - WHC'!F22)</f>
        <v>Mixed</v>
      </c>
      <c r="G24" s="15"/>
      <c r="H24" s="270"/>
      <c r="I24" s="270"/>
      <c r="J24" s="270"/>
      <c r="K24" s="270"/>
      <c r="L24" s="270"/>
      <c r="M24" s="270"/>
      <c r="N24" s="270"/>
      <c r="O24" s="270"/>
      <c r="P24" s="270"/>
      <c r="Q24" s="271"/>
      <c r="R24" s="272"/>
      <c r="S24" s="77">
        <f t="shared" si="0"/>
        <v>0</v>
      </c>
      <c r="T24" s="17"/>
    </row>
    <row r="25" spans="1:20" ht="12" customHeight="1" x14ac:dyDescent="0.2">
      <c r="A25" s="6"/>
      <c r="B25" s="6"/>
      <c r="C25" s="13"/>
      <c r="D25" s="19">
        <f t="shared" si="1"/>
        <v>14</v>
      </c>
      <c r="E25" s="74" t="str">
        <f>IF(OR('Services - WHC'!E23="",'Services - WHC'!E23="[Enter service]"),"",'Services - WHC'!E23)</f>
        <v>Governance &amp; Administration</v>
      </c>
      <c r="F25" s="75" t="str">
        <f>IF(OR('Services - WHC'!F23="",'Services - WHC'!F23="[Select]"),"",'Services - WHC'!F23)</f>
        <v>Mixed</v>
      </c>
      <c r="G25" s="15"/>
      <c r="H25" s="270"/>
      <c r="I25" s="270">
        <v>3500</v>
      </c>
      <c r="J25" s="270"/>
      <c r="K25" s="270"/>
      <c r="L25" s="270"/>
      <c r="M25" s="270"/>
      <c r="N25" s="270"/>
      <c r="O25" s="270"/>
      <c r="P25" s="270"/>
      <c r="Q25" s="271"/>
      <c r="R25" s="272"/>
      <c r="S25" s="77">
        <f t="shared" si="0"/>
        <v>3500</v>
      </c>
      <c r="T25" s="17"/>
    </row>
    <row r="26" spans="1:20" ht="12" customHeight="1" x14ac:dyDescent="0.2">
      <c r="A26" s="6"/>
      <c r="B26" s="6"/>
      <c r="C26" s="13"/>
      <c r="D26" s="19">
        <f t="shared" si="1"/>
        <v>15</v>
      </c>
      <c r="E26" s="74" t="str">
        <f>IF(OR('Services - WHC'!E24="",'Services - WHC'!E24="[Enter service]"),"",'Services - WHC'!E24)</f>
        <v>Major Projects</v>
      </c>
      <c r="F26" s="75" t="str">
        <f>IF(OR('Services - WHC'!F24="",'Services - WHC'!F24="[Select]"),"",'Services - WHC'!F24)</f>
        <v>Mixed</v>
      </c>
      <c r="G26" s="15"/>
      <c r="H26" s="270">
        <v>105616</v>
      </c>
      <c r="I26" s="270">
        <v>12628</v>
      </c>
      <c r="J26" s="270"/>
      <c r="K26" s="270"/>
      <c r="L26" s="270"/>
      <c r="M26" s="270"/>
      <c r="N26" s="270"/>
      <c r="O26" s="270"/>
      <c r="P26" s="270"/>
      <c r="Q26" s="271"/>
      <c r="R26" s="272"/>
      <c r="S26" s="77">
        <f t="shared" si="0"/>
        <v>118244</v>
      </c>
      <c r="T26" s="17"/>
    </row>
    <row r="27" spans="1:20" ht="12" customHeight="1" x14ac:dyDescent="0.2">
      <c r="A27" s="6"/>
      <c r="B27" s="6"/>
      <c r="C27" s="13"/>
      <c r="D27" s="19">
        <f t="shared" si="1"/>
        <v>16</v>
      </c>
      <c r="E27" s="74" t="str">
        <f>IF(OR('Services - WHC'!E25="",'Services - WHC'!E25="[Enter service]"),"",'Services - WHC'!E25)</f>
        <v>Building</v>
      </c>
      <c r="F27" s="75" t="str">
        <f>IF(OR('Services - WHC'!F25="",'Services - WHC'!F25="[Select]"),"",'Services - WHC'!F25)</f>
        <v>External</v>
      </c>
      <c r="G27" s="15"/>
      <c r="H27" s="270"/>
      <c r="I27" s="270">
        <v>442274</v>
      </c>
      <c r="J27" s="270"/>
      <c r="K27" s="270"/>
      <c r="L27" s="270"/>
      <c r="M27" s="270"/>
      <c r="N27" s="270"/>
      <c r="O27" s="270"/>
      <c r="P27" s="270"/>
      <c r="Q27" s="271"/>
      <c r="R27" s="272"/>
      <c r="S27" s="77">
        <f t="shared" si="0"/>
        <v>442274</v>
      </c>
      <c r="T27" s="17"/>
    </row>
    <row r="28" spans="1:20" ht="12" customHeight="1" x14ac:dyDescent="0.2">
      <c r="A28" s="6"/>
      <c r="B28" s="6"/>
      <c r="C28" s="13"/>
      <c r="D28" s="19">
        <f t="shared" si="1"/>
        <v>17</v>
      </c>
      <c r="E28" s="74" t="str">
        <f>IF(OR('Services - WHC'!E26="",'Services - WHC'!E26="[Enter service]"),"",'Services - WHC'!E26)</f>
        <v>City Services</v>
      </c>
      <c r="F28" s="75" t="str">
        <f>IF(OR('Services - WHC'!F26="",'Services - WHC'!F26="[Select]"),"",'Services - WHC'!F26)</f>
        <v>External</v>
      </c>
      <c r="G28" s="15"/>
      <c r="H28" s="270">
        <v>8500</v>
      </c>
      <c r="I28" s="270">
        <v>4888119</v>
      </c>
      <c r="J28" s="270"/>
      <c r="K28" s="270"/>
      <c r="L28" s="270"/>
      <c r="M28" s="270"/>
      <c r="N28" s="270"/>
      <c r="O28" s="270"/>
      <c r="P28" s="270"/>
      <c r="Q28" s="271">
        <v>5000</v>
      </c>
      <c r="R28" s="272"/>
      <c r="S28" s="77">
        <f t="shared" si="0"/>
        <v>4901619</v>
      </c>
      <c r="T28" s="17"/>
    </row>
    <row r="29" spans="1:20" ht="12" customHeight="1" x14ac:dyDescent="0.2">
      <c r="A29" s="6"/>
      <c r="B29" s="6"/>
      <c r="C29" s="13"/>
      <c r="D29" s="19">
        <f t="shared" si="1"/>
        <v>18</v>
      </c>
      <c r="E29" s="74" t="str">
        <f>IF(OR('Services - WHC'!E27="",'Services - WHC'!E27="[Enter service]"),"",'Services - WHC'!E27)</f>
        <v>Property Management</v>
      </c>
      <c r="F29" s="75" t="str">
        <f>IF(OR('Services - WHC'!F27="",'Services - WHC'!F27="[Select]"),"",'Services - WHC'!F27)</f>
        <v>Mixed</v>
      </c>
      <c r="G29" s="15"/>
      <c r="H29" s="270"/>
      <c r="I29" s="270">
        <v>5000</v>
      </c>
      <c r="J29" s="270"/>
      <c r="K29" s="270"/>
      <c r="L29" s="270"/>
      <c r="M29" s="270"/>
      <c r="N29" s="270"/>
      <c r="O29" s="270"/>
      <c r="P29" s="270"/>
      <c r="Q29" s="271">
        <v>921459</v>
      </c>
      <c r="R29" s="272"/>
      <c r="S29" s="77">
        <f t="shared" si="0"/>
        <v>926459</v>
      </c>
      <c r="T29" s="17"/>
    </row>
    <row r="30" spans="1:20" ht="12" customHeight="1" x14ac:dyDescent="0.2">
      <c r="A30" s="6"/>
      <c r="B30" s="6"/>
      <c r="C30" s="13"/>
      <c r="D30" s="19">
        <f t="shared" si="1"/>
        <v>19</v>
      </c>
      <c r="E30" s="74" t="str">
        <f>IF(OR('Services - WHC'!E28="",'Services - WHC'!E28="[Enter service]"),"",'Services - WHC'!E28)</f>
        <v>Community Amenity</v>
      </c>
      <c r="F30" s="75" t="str">
        <f>IF(OR('Services - WHC'!F28="",'Services - WHC'!F28="[Select]"),"",'Services - WHC'!F28)</f>
        <v>External</v>
      </c>
      <c r="G30" s="15"/>
      <c r="H30" s="270">
        <v>1185501</v>
      </c>
      <c r="I30" s="270">
        <v>6348491</v>
      </c>
      <c r="J30" s="270">
        <v>240000</v>
      </c>
      <c r="K30" s="270"/>
      <c r="L30" s="270"/>
      <c r="M30" s="270"/>
      <c r="N30" s="270"/>
      <c r="O30" s="270"/>
      <c r="P30" s="270"/>
      <c r="Q30" s="271">
        <v>10000</v>
      </c>
      <c r="R30" s="272"/>
      <c r="S30" s="77">
        <f t="shared" si="0"/>
        <v>7783992</v>
      </c>
      <c r="T30" s="17"/>
    </row>
    <row r="31" spans="1:20" ht="12" customHeight="1" x14ac:dyDescent="0.2">
      <c r="A31" s="6"/>
      <c r="B31" s="6"/>
      <c r="C31" s="13"/>
      <c r="D31" s="19">
        <f t="shared" si="1"/>
        <v>20</v>
      </c>
      <c r="E31" s="74" t="str">
        <f>IF(OR('Services - WHC'!E29="",'Services - WHC'!E29="[Enter service]"),"",'Services - WHC'!E29)</f>
        <v>Environmental Services</v>
      </c>
      <c r="F31" s="75" t="str">
        <f>IF(OR('Services - WHC'!F29="",'Services - WHC'!F29="[Select]"),"",'Services - WHC'!F29)</f>
        <v>External</v>
      </c>
      <c r="G31" s="15"/>
      <c r="H31" s="270">
        <v>617500</v>
      </c>
      <c r="I31" s="270">
        <v>500</v>
      </c>
      <c r="J31" s="270"/>
      <c r="K31" s="270"/>
      <c r="L31" s="270"/>
      <c r="M31" s="270"/>
      <c r="N31" s="270"/>
      <c r="O31" s="270"/>
      <c r="P31" s="270"/>
      <c r="Q31" s="271"/>
      <c r="R31" s="272"/>
      <c r="S31" s="77">
        <f t="shared" si="0"/>
        <v>618000</v>
      </c>
      <c r="T31" s="17"/>
    </row>
    <row r="32" spans="1:20" ht="12" customHeight="1" x14ac:dyDescent="0.2">
      <c r="A32" s="6"/>
      <c r="B32" s="6"/>
      <c r="C32" s="13"/>
      <c r="D32" s="19">
        <f t="shared" si="1"/>
        <v>21</v>
      </c>
      <c r="E32" s="74" t="str">
        <f>IF(OR('Services - WHC'!E30="",'Services - WHC'!E30="[Enter service]"),"",'Services - WHC'!E30)</f>
        <v>Facilities</v>
      </c>
      <c r="F32" s="75" t="str">
        <f>IF(OR('Services - WHC'!F30="",'Services - WHC'!F30="[Select]"),"",'Services - WHC'!F30)</f>
        <v>External</v>
      </c>
      <c r="G32" s="15"/>
      <c r="H32" s="270"/>
      <c r="I32" s="270"/>
      <c r="J32" s="270"/>
      <c r="K32" s="270"/>
      <c r="L32" s="270"/>
      <c r="M32" s="270"/>
      <c r="N32" s="270"/>
      <c r="O32" s="270"/>
      <c r="P32" s="270"/>
      <c r="Q32" s="271"/>
      <c r="R32" s="272"/>
      <c r="S32" s="77">
        <f t="shared" si="0"/>
        <v>0</v>
      </c>
      <c r="T32" s="17"/>
    </row>
    <row r="33" spans="1:20" ht="12" customHeight="1" x14ac:dyDescent="0.2">
      <c r="A33" s="6"/>
      <c r="B33" s="6"/>
      <c r="C33" s="13"/>
      <c r="D33" s="19">
        <f t="shared" si="1"/>
        <v>22</v>
      </c>
      <c r="E33" s="74" t="str">
        <f>IF(OR('Services - WHC'!E31="",'Services - WHC'!E31="[Enter service]"),"",'Services - WHC'!E31)</f>
        <v>Growth &amp; Development</v>
      </c>
      <c r="F33" s="75" t="str">
        <f>IF(OR('Services - WHC'!F31="",'Services - WHC'!F31="[Select]"),"",'Services - WHC'!F31)</f>
        <v>Mixed</v>
      </c>
      <c r="G33" s="15"/>
      <c r="H33" s="270"/>
      <c r="I33" s="270"/>
      <c r="J33" s="270"/>
      <c r="K33" s="270"/>
      <c r="L33" s="270"/>
      <c r="M33" s="270"/>
      <c r="N33" s="270"/>
      <c r="O33" s="270"/>
      <c r="P33" s="270">
        <v>11898000</v>
      </c>
      <c r="Q33" s="271"/>
      <c r="R33" s="272"/>
      <c r="S33" s="77">
        <f t="shared" si="0"/>
        <v>11898000</v>
      </c>
      <c r="T33" s="17"/>
    </row>
    <row r="34" spans="1:20" ht="12" customHeight="1" x14ac:dyDescent="0.2">
      <c r="A34" s="6"/>
      <c r="B34" s="6"/>
      <c r="C34" s="13"/>
      <c r="D34" s="19">
        <f t="shared" si="1"/>
        <v>23</v>
      </c>
      <c r="E34" s="74" t="str">
        <f>IF(OR('Services - WHC'!E32="",'Services - WHC'!E32="[Enter service]"),"",'Services - WHC'!E32)</f>
        <v>Infrastructure Design &amp; Delivery</v>
      </c>
      <c r="F34" s="75" t="str">
        <f>IF(OR('Services - WHC'!F32="",'Services - WHC'!F32="[Select]"),"",'Services - WHC'!F32)</f>
        <v>External</v>
      </c>
      <c r="G34" s="15"/>
      <c r="H34" s="270">
        <v>719500</v>
      </c>
      <c r="I34" s="270">
        <v>1000</v>
      </c>
      <c r="J34" s="270"/>
      <c r="K34" s="270">
        <v>2000000</v>
      </c>
      <c r="L34" s="270"/>
      <c r="M34" s="270"/>
      <c r="N34" s="270"/>
      <c r="O34" s="270"/>
      <c r="P34" s="270"/>
      <c r="Q34" s="271">
        <v>6600</v>
      </c>
      <c r="R34" s="272"/>
      <c r="S34" s="77">
        <f t="shared" si="0"/>
        <v>2727100</v>
      </c>
      <c r="T34" s="17"/>
    </row>
    <row r="35" spans="1:20" ht="12" customHeight="1" x14ac:dyDescent="0.2">
      <c r="A35" s="6"/>
      <c r="B35" s="6"/>
      <c r="C35" s="13"/>
      <c r="D35" s="19">
        <f t="shared" si="1"/>
        <v>24</v>
      </c>
      <c r="E35" s="74" t="str">
        <f>IF(OR('Services - WHC'!E33="",'Services - WHC'!E33="[Enter service]"),"",'Services - WHC'!E33)</f>
        <v>Ballarat Regional Tourism</v>
      </c>
      <c r="F35" s="75" t="str">
        <f>IF(OR('Services - WHC'!F33="",'Services - WHC'!F33="[Select]"),"",'Services - WHC'!F33)</f>
        <v>External</v>
      </c>
      <c r="G35" s="15"/>
      <c r="H35" s="270"/>
      <c r="I35" s="270"/>
      <c r="J35" s="270"/>
      <c r="K35" s="270"/>
      <c r="L35" s="270"/>
      <c r="M35" s="270"/>
      <c r="N35" s="270"/>
      <c r="O35" s="270"/>
      <c r="P35" s="270"/>
      <c r="Q35" s="271"/>
      <c r="R35" s="272"/>
      <c r="S35" s="77">
        <f t="shared" si="0"/>
        <v>0</v>
      </c>
      <c r="T35" s="17"/>
    </row>
    <row r="36" spans="1:20" ht="12" customHeight="1" x14ac:dyDescent="0.2">
      <c r="A36" s="6"/>
      <c r="B36" s="6"/>
      <c r="C36" s="13"/>
      <c r="D36" s="19">
        <f t="shared" si="1"/>
        <v>25</v>
      </c>
      <c r="E36" s="74" t="str">
        <f>IF(OR('Services - WHC'!E34="",'Services - WHC'!E34="[Enter service]"),"",'Services - WHC'!E34)</f>
        <v>Economic Development</v>
      </c>
      <c r="F36" s="75" t="str">
        <f>IF(OR('Services - WHC'!F34="",'Services - WHC'!F34="[Select]"),"",'Services - WHC'!F34)</f>
        <v>External</v>
      </c>
      <c r="G36" s="15"/>
      <c r="H36" s="270"/>
      <c r="I36" s="270"/>
      <c r="J36" s="270"/>
      <c r="K36" s="270"/>
      <c r="L36" s="270"/>
      <c r="M36" s="270"/>
      <c r="N36" s="270"/>
      <c r="O36" s="270"/>
      <c r="P36" s="270"/>
      <c r="Q36" s="271"/>
      <c r="R36" s="272"/>
      <c r="S36" s="77">
        <f t="shared" si="0"/>
        <v>0</v>
      </c>
      <c r="T36" s="17"/>
    </row>
    <row r="37" spans="1:20" ht="12" customHeight="1" x14ac:dyDescent="0.2">
      <c r="A37" s="6"/>
      <c r="B37" s="6"/>
      <c r="C37" s="13"/>
      <c r="D37" s="19">
        <f t="shared" si="1"/>
        <v>26</v>
      </c>
      <c r="E37" s="74" t="str">
        <f>IF(OR('Services - WHC'!E35="",'Services - WHC'!E35="[Enter service]"),"",'Services - WHC'!E35)</f>
        <v>Her Majesty's Theatre</v>
      </c>
      <c r="F37" s="75" t="str">
        <f>IF(OR('Services - WHC'!F35="",'Services - WHC'!F35="[Select]"),"",'Services - WHC'!F35)</f>
        <v>External</v>
      </c>
      <c r="G37" s="15"/>
      <c r="H37" s="270"/>
      <c r="I37" s="270">
        <v>957400</v>
      </c>
      <c r="J37" s="270">
        <v>95000</v>
      </c>
      <c r="K37" s="270"/>
      <c r="L37" s="270"/>
      <c r="M37" s="270"/>
      <c r="N37" s="270"/>
      <c r="O37" s="270"/>
      <c r="P37" s="270"/>
      <c r="Q37" s="271"/>
      <c r="R37" s="272"/>
      <c r="S37" s="77">
        <f t="shared" si="0"/>
        <v>1052400</v>
      </c>
      <c r="T37" s="17"/>
    </row>
    <row r="38" spans="1:20" ht="12" customHeight="1" x14ac:dyDescent="0.2">
      <c r="A38" s="6"/>
      <c r="B38" s="6"/>
      <c r="C38" s="13"/>
      <c r="D38" s="19">
        <f t="shared" si="1"/>
        <v>27</v>
      </c>
      <c r="E38" s="74" t="str">
        <f>IF(OR('Services - WHC'!E36="",'Services - WHC'!E36="[Enter service]"),"",'Services - WHC'!E36)</f>
        <v>M.A.D.E.</v>
      </c>
      <c r="F38" s="75" t="str">
        <f>IF(OR('Services - WHC'!F36="",'Services - WHC'!F36="[Select]"),"",'Services - WHC'!F36)</f>
        <v>External</v>
      </c>
      <c r="G38" s="15"/>
      <c r="H38" s="270"/>
      <c r="I38" s="270"/>
      <c r="J38" s="270"/>
      <c r="K38" s="270"/>
      <c r="L38" s="270"/>
      <c r="M38" s="270"/>
      <c r="N38" s="270"/>
      <c r="O38" s="270"/>
      <c r="P38" s="270"/>
      <c r="Q38" s="271"/>
      <c r="R38" s="272"/>
      <c r="S38" s="77">
        <f t="shared" si="0"/>
        <v>0</v>
      </c>
      <c r="T38" s="17"/>
    </row>
    <row r="39" spans="1:20" ht="12" customHeight="1" x14ac:dyDescent="0.2">
      <c r="A39" s="6"/>
      <c r="B39" s="6"/>
      <c r="C39" s="13"/>
      <c r="D39" s="19">
        <f t="shared" si="1"/>
        <v>28</v>
      </c>
      <c r="E39" s="74" t="str">
        <f>IF(OR('Services - WHC'!E37="",'Services - WHC'!E37="[Enter service]"),"",'Services - WHC'!E37)</f>
        <v>Statutory Planning</v>
      </c>
      <c r="F39" s="75" t="str">
        <f>IF(OR('Services - WHC'!F37="",'Services - WHC'!F37="[Select]"),"",'Services - WHC'!F37)</f>
        <v>External</v>
      </c>
      <c r="G39" s="15"/>
      <c r="H39" s="270">
        <v>608000</v>
      </c>
      <c r="I39" s="270">
        <v>115000</v>
      </c>
      <c r="J39" s="270"/>
      <c r="K39" s="270"/>
      <c r="L39" s="270"/>
      <c r="M39" s="270"/>
      <c r="N39" s="270"/>
      <c r="O39" s="270"/>
      <c r="P39" s="270"/>
      <c r="Q39" s="271"/>
      <c r="R39" s="272"/>
      <c r="S39" s="77">
        <f t="shared" si="0"/>
        <v>723000</v>
      </c>
      <c r="T39" s="17"/>
    </row>
    <row r="40" spans="1:20" ht="12" customHeight="1" x14ac:dyDescent="0.2">
      <c r="A40" s="6"/>
      <c r="B40" s="6"/>
      <c r="C40" s="13"/>
      <c r="D40" s="19">
        <f t="shared" si="1"/>
        <v>29</v>
      </c>
      <c r="E40" s="74" t="str">
        <f>IF(OR('Services - WHC'!E38="",'Services - WHC'!E38="[Enter service]"),"",'Services - WHC'!E38)</f>
        <v>Art Gallery Ballarat</v>
      </c>
      <c r="F40" s="75" t="str">
        <f>IF(OR('Services - WHC'!F38="",'Services - WHC'!F38="[Select]"),"",'Services - WHC'!F38)</f>
        <v>External</v>
      </c>
      <c r="G40" s="15"/>
      <c r="H40" s="270"/>
      <c r="I40" s="270">
        <v>874000</v>
      </c>
      <c r="J40" s="270">
        <v>164000</v>
      </c>
      <c r="K40" s="270"/>
      <c r="L40" s="270"/>
      <c r="M40" s="270"/>
      <c r="N40" s="270"/>
      <c r="O40" s="270"/>
      <c r="P40" s="270"/>
      <c r="Q40" s="271"/>
      <c r="R40" s="272"/>
      <c r="S40" s="77">
        <f t="shared" si="0"/>
        <v>1038000</v>
      </c>
      <c r="T40" s="17"/>
    </row>
    <row r="41" spans="1:20" ht="12" customHeight="1" x14ac:dyDescent="0.2">
      <c r="A41" s="6"/>
      <c r="B41" s="6"/>
      <c r="C41" s="13"/>
      <c r="D41" s="19">
        <f t="shared" si="1"/>
        <v>30</v>
      </c>
      <c r="E41" s="74" t="str">
        <f>IF(OR('Services - WHC'!E39="",'Services - WHC'!E39="[Enter service]"),"",'Services - WHC'!E39)</f>
        <v>Arts &amp; Culture</v>
      </c>
      <c r="F41" s="75" t="str">
        <f>IF(OR('Services - WHC'!F39="",'Services - WHC'!F39="[Select]"),"",'Services - WHC'!F39)</f>
        <v>External</v>
      </c>
      <c r="G41" s="15"/>
      <c r="H41" s="270"/>
      <c r="I41" s="270"/>
      <c r="J41" s="270"/>
      <c r="K41" s="270"/>
      <c r="L41" s="270"/>
      <c r="M41" s="270"/>
      <c r="N41" s="270"/>
      <c r="O41" s="270"/>
      <c r="P41" s="270"/>
      <c r="Q41" s="271"/>
      <c r="R41" s="272"/>
      <c r="S41" s="77">
        <f t="shared" si="0"/>
        <v>0</v>
      </c>
      <c r="T41" s="17"/>
    </row>
    <row r="42" spans="1:20" ht="12" customHeight="1" x14ac:dyDescent="0.2">
      <c r="A42" s="6"/>
      <c r="B42" s="6"/>
      <c r="C42" s="13"/>
      <c r="D42" s="19">
        <f t="shared" si="1"/>
        <v>31</v>
      </c>
      <c r="E42" s="74" t="str">
        <f>IF(OR('Services - WHC'!E40="",'Services - WHC'!E40="[Enter service]"),"",'Services - WHC'!E40)</f>
        <v>City Strategy</v>
      </c>
      <c r="F42" s="75" t="str">
        <f>IF(OR('Services - WHC'!F40="",'Services - WHC'!F40="[Select]"),"",'Services - WHC'!F40)</f>
        <v>Mixed</v>
      </c>
      <c r="G42" s="15"/>
      <c r="H42" s="270"/>
      <c r="I42" s="270"/>
      <c r="J42" s="270">
        <v>300000</v>
      </c>
      <c r="K42" s="270"/>
      <c r="L42" s="270"/>
      <c r="M42" s="270"/>
      <c r="N42" s="270"/>
      <c r="O42" s="270">
        <v>618000</v>
      </c>
      <c r="P42" s="270"/>
      <c r="Q42" s="271">
        <v>35000</v>
      </c>
      <c r="R42" s="272"/>
      <c r="S42" s="77">
        <f t="shared" si="0"/>
        <v>953000</v>
      </c>
      <c r="T42" s="17"/>
    </row>
    <row r="43" spans="1:20" ht="12" customHeight="1" x14ac:dyDescent="0.2">
      <c r="A43" s="6"/>
      <c r="B43" s="6"/>
      <c r="C43" s="13"/>
      <c r="D43" s="19">
        <f t="shared" si="1"/>
        <v>32</v>
      </c>
      <c r="E43" s="74" t="str">
        <f>IF(OR('Services - WHC'!E41="",'Services - WHC'!E41="[Enter service]"),"",'Services - WHC'!E41)</f>
        <v>Community Events</v>
      </c>
      <c r="F43" s="75" t="str">
        <f>IF(OR('Services - WHC'!F41="",'Services - WHC'!F41="[Select]"),"",'Services - WHC'!F41)</f>
        <v>Mixed</v>
      </c>
      <c r="G43" s="15"/>
      <c r="H43" s="270"/>
      <c r="I43" s="270"/>
      <c r="J43" s="270"/>
      <c r="K43" s="270"/>
      <c r="L43" s="270"/>
      <c r="M43" s="270"/>
      <c r="N43" s="270"/>
      <c r="O43" s="270"/>
      <c r="P43" s="270"/>
      <c r="Q43" s="271"/>
      <c r="R43" s="272"/>
      <c r="S43" s="77">
        <f t="shared" si="0"/>
        <v>0</v>
      </c>
      <c r="T43" s="17"/>
    </row>
    <row r="44" spans="1:20" ht="12" customHeight="1" x14ac:dyDescent="0.2">
      <c r="A44" s="6"/>
      <c r="B44" s="6"/>
      <c r="C44" s="13"/>
      <c r="D44" s="19">
        <f t="shared" si="1"/>
        <v>33</v>
      </c>
      <c r="E44" s="74" t="str">
        <f>IF(OR('Services - WHC'!E42="",'Services - WHC'!E42="[Enter service]"),"",'Services - WHC'!E42)</f>
        <v>Family and Children Services</v>
      </c>
      <c r="F44" s="75" t="str">
        <f>IF(OR('Services - WHC'!F42="",'Services - WHC'!F42="[Select]"),"",'Services - WHC'!F42)</f>
        <v>External</v>
      </c>
      <c r="G44" s="15"/>
      <c r="H44" s="270"/>
      <c r="I44" s="270">
        <v>2880460</v>
      </c>
      <c r="J44" s="270">
        <v>4303488</v>
      </c>
      <c r="K44" s="270"/>
      <c r="L44" s="270"/>
      <c r="M44" s="270"/>
      <c r="N44" s="270"/>
      <c r="O44" s="270"/>
      <c r="P44" s="270"/>
      <c r="Q44" s="271"/>
      <c r="R44" s="272"/>
      <c r="S44" s="77">
        <f t="shared" si="0"/>
        <v>7183948</v>
      </c>
      <c r="T44" s="17"/>
    </row>
    <row r="45" spans="1:20" ht="12" customHeight="1" x14ac:dyDescent="0.2">
      <c r="A45" s="6"/>
      <c r="B45" s="6"/>
      <c r="C45" s="13"/>
      <c r="D45" s="19">
        <f t="shared" si="1"/>
        <v>34</v>
      </c>
      <c r="E45" s="74" t="str">
        <f>IF(OR('Services - WHC'!E43="",'Services - WHC'!E43="[Enter service]"),"",'Services - WHC'!E43)</f>
        <v>Peoples &amp; Communities</v>
      </c>
      <c r="F45" s="75" t="str">
        <f>IF(OR('Services - WHC'!F43="",'Services - WHC'!F43="[Select]"),"",'Services - WHC'!F43)</f>
        <v>Mixed</v>
      </c>
      <c r="G45" s="15"/>
      <c r="H45" s="270"/>
      <c r="I45" s="270"/>
      <c r="J45" s="270"/>
      <c r="K45" s="270"/>
      <c r="L45" s="270"/>
      <c r="M45" s="270"/>
      <c r="N45" s="270"/>
      <c r="O45" s="270"/>
      <c r="P45" s="270"/>
      <c r="Q45" s="271"/>
      <c r="R45" s="272"/>
      <c r="S45" s="77">
        <f t="shared" si="0"/>
        <v>0</v>
      </c>
      <c r="T45" s="17"/>
    </row>
    <row r="46" spans="1:20" ht="12" customHeight="1" x14ac:dyDescent="0.2">
      <c r="A46" s="6"/>
      <c r="B46" s="6"/>
      <c r="C46" s="13"/>
      <c r="D46" s="19">
        <f t="shared" si="1"/>
        <v>35</v>
      </c>
      <c r="E46" s="74" t="str">
        <f>IF(OR('Services - WHC'!E44="",'Services - WHC'!E44="[Enter service]"),"",'Services - WHC'!E44)</f>
        <v>Community Care &amp; Access</v>
      </c>
      <c r="F46" s="75" t="str">
        <f>IF(OR('Services - WHC'!F44="",'Services - WHC'!F44="[Select]"),"",'Services - WHC'!F44)</f>
        <v>External</v>
      </c>
      <c r="G46" s="15"/>
      <c r="H46" s="270"/>
      <c r="I46" s="270">
        <v>1598365</v>
      </c>
      <c r="J46" s="270">
        <v>5298486</v>
      </c>
      <c r="K46" s="270"/>
      <c r="L46" s="270"/>
      <c r="M46" s="270"/>
      <c r="N46" s="270"/>
      <c r="O46" s="270"/>
      <c r="P46" s="270"/>
      <c r="Q46" s="271">
        <v>6751</v>
      </c>
      <c r="R46" s="272"/>
      <c r="S46" s="77">
        <f t="shared" si="0"/>
        <v>6903602</v>
      </c>
      <c r="T46" s="17"/>
    </row>
    <row r="47" spans="1:20" ht="12" customHeight="1" x14ac:dyDescent="0.2">
      <c r="A47" s="6"/>
      <c r="B47" s="6"/>
      <c r="C47" s="13"/>
      <c r="D47" s="19">
        <f t="shared" si="1"/>
        <v>36</v>
      </c>
      <c r="E47" s="74" t="str">
        <f>IF(OR('Services - WHC'!E45="",'Services - WHC'!E45="[Enter service]"),"",'Services - WHC'!E45)</f>
        <v>Community Development</v>
      </c>
      <c r="F47" s="75" t="str">
        <f>IF(OR('Services - WHC'!F45="",'Services - WHC'!F45="[Select]"),"",'Services - WHC'!F45)</f>
        <v>External</v>
      </c>
      <c r="G47" s="15"/>
      <c r="H47" s="270"/>
      <c r="I47" s="270"/>
      <c r="J47" s="270">
        <v>327373</v>
      </c>
      <c r="K47" s="270"/>
      <c r="L47" s="270"/>
      <c r="M47" s="270"/>
      <c r="N47" s="270"/>
      <c r="O47" s="270"/>
      <c r="P47" s="270"/>
      <c r="Q47" s="271"/>
      <c r="R47" s="272"/>
      <c r="S47" s="77">
        <f t="shared" si="0"/>
        <v>327373</v>
      </c>
      <c r="T47" s="17"/>
    </row>
    <row r="48" spans="1:20" ht="12" customHeight="1" x14ac:dyDescent="0.2">
      <c r="A48" s="6"/>
      <c r="B48" s="6"/>
      <c r="C48" s="13"/>
      <c r="D48" s="19">
        <f t="shared" si="1"/>
        <v>37</v>
      </c>
      <c r="E48" s="74" t="str">
        <f>IF(OR('Services - WHC'!E46="",'Services - WHC'!E46="[Enter service]"),"",'Services - WHC'!E46)</f>
        <v>Learning &amp; Diversity</v>
      </c>
      <c r="F48" s="75" t="str">
        <f>IF(OR('Services - WHC'!F46="",'Services - WHC'!F46="[Select]"),"",'Services - WHC'!F46)</f>
        <v>External</v>
      </c>
      <c r="G48" s="15"/>
      <c r="H48" s="270"/>
      <c r="I48" s="270">
        <v>1140144</v>
      </c>
      <c r="J48" s="270">
        <v>807302</v>
      </c>
      <c r="K48" s="270"/>
      <c r="L48" s="270"/>
      <c r="M48" s="270"/>
      <c r="N48" s="270"/>
      <c r="O48" s="270"/>
      <c r="P48" s="270"/>
      <c r="Q48" s="271">
        <v>6059</v>
      </c>
      <c r="R48" s="272"/>
      <c r="S48" s="77">
        <f t="shared" si="0"/>
        <v>1953505</v>
      </c>
      <c r="T48" s="17"/>
    </row>
    <row r="49" spans="1:20" ht="12" customHeight="1" x14ac:dyDescent="0.2">
      <c r="A49" s="6"/>
      <c r="B49" s="6"/>
      <c r="C49" s="13"/>
      <c r="D49" s="19">
        <f t="shared" si="1"/>
        <v>38</v>
      </c>
      <c r="E49" s="74" t="str">
        <f>IF(OR('Services - WHC'!E47="",'Services - WHC'!E47="[Enter service]"),"",'Services - WHC'!E47)</f>
        <v>Municipal Emergency Management</v>
      </c>
      <c r="F49" s="75" t="str">
        <f>IF(OR('Services - WHC'!F47="",'Services - WHC'!F47="[Select]"),"",'Services - WHC'!F47)</f>
        <v>External</v>
      </c>
      <c r="G49" s="15"/>
      <c r="H49" s="270"/>
      <c r="I49" s="270">
        <v>55000</v>
      </c>
      <c r="J49" s="270">
        <v>76495</v>
      </c>
      <c r="K49" s="270"/>
      <c r="L49" s="270"/>
      <c r="M49" s="270"/>
      <c r="N49" s="270"/>
      <c r="O49" s="270"/>
      <c r="P49" s="270"/>
      <c r="Q49" s="271"/>
      <c r="R49" s="272"/>
      <c r="S49" s="77">
        <f t="shared" si="0"/>
        <v>131495</v>
      </c>
      <c r="T49" s="17"/>
    </row>
    <row r="50" spans="1:20" ht="12" customHeight="1" x14ac:dyDescent="0.2">
      <c r="A50" s="6"/>
      <c r="B50" s="6"/>
      <c r="C50" s="13"/>
      <c r="D50" s="19">
        <f t="shared" si="1"/>
        <v>39</v>
      </c>
      <c r="E50" s="74" t="str">
        <f>IF(OR('Services - WHC'!E48="",'Services - WHC'!E48="[Enter service]"),"",'Services - WHC'!E48)</f>
        <v>Recreation</v>
      </c>
      <c r="F50" s="75" t="str">
        <f>IF(OR('Services - WHC'!F48="",'Services - WHC'!F48="[Select]"),"",'Services - WHC'!F48)</f>
        <v>External</v>
      </c>
      <c r="G50" s="15"/>
      <c r="H50" s="270">
        <v>42000</v>
      </c>
      <c r="I50" s="270">
        <v>100000</v>
      </c>
      <c r="J50" s="270"/>
      <c r="K50" s="270"/>
      <c r="L50" s="270"/>
      <c r="M50" s="270"/>
      <c r="N50" s="270"/>
      <c r="O50" s="270"/>
      <c r="P50" s="270"/>
      <c r="Q50" s="271"/>
      <c r="R50" s="272"/>
      <c r="S50" s="77">
        <f t="shared" si="0"/>
        <v>142000</v>
      </c>
      <c r="T50" s="17"/>
    </row>
    <row r="51" spans="1:20" ht="12" customHeight="1" x14ac:dyDescent="0.2">
      <c r="A51" s="6"/>
      <c r="B51" s="6"/>
      <c r="C51" s="13"/>
      <c r="D51" s="19">
        <f t="shared" si="1"/>
        <v>40</v>
      </c>
      <c r="E51" s="74" t="str">
        <f>IF(OR('Services - WHC'!E49="",'Services - WHC'!E49="[Enter service]"),"",'Services - WHC'!E49)</f>
        <v/>
      </c>
      <c r="F51" s="75" t="str">
        <f>IF(OR('Services - WHC'!F49="",'Services - WHC'!F49="[Select]"),"",'Services - WHC'!F49)</f>
        <v/>
      </c>
      <c r="G51" s="15"/>
      <c r="H51" s="270"/>
      <c r="I51" s="270"/>
      <c r="J51" s="270"/>
      <c r="K51" s="270"/>
      <c r="L51" s="270"/>
      <c r="M51" s="270"/>
      <c r="N51" s="270"/>
      <c r="O51" s="270"/>
      <c r="P51" s="270"/>
      <c r="Q51" s="271"/>
      <c r="R51" s="272"/>
      <c r="S51" s="77">
        <f t="shared" si="0"/>
        <v>0</v>
      </c>
      <c r="T51" s="17"/>
    </row>
    <row r="52" spans="1:20" ht="12" customHeight="1" x14ac:dyDescent="0.2">
      <c r="A52" s="6"/>
      <c r="B52" s="6"/>
      <c r="C52" s="13"/>
      <c r="D52" s="19">
        <f t="shared" si="1"/>
        <v>41</v>
      </c>
      <c r="E52" s="74" t="str">
        <f>IF(OR('Services - WHC'!E50="",'Services - WHC'!E50="[Enter service]"),"",'Services - WHC'!E50)</f>
        <v/>
      </c>
      <c r="F52" s="75" t="str">
        <f>IF(OR('Services - WHC'!F50="",'Services - WHC'!F50="[Select]"),"",'Services - WHC'!F50)</f>
        <v/>
      </c>
      <c r="G52" s="15"/>
      <c r="H52" s="270"/>
      <c r="I52" s="270"/>
      <c r="J52" s="270"/>
      <c r="K52" s="270"/>
      <c r="L52" s="270"/>
      <c r="M52" s="270"/>
      <c r="N52" s="270"/>
      <c r="O52" s="270"/>
      <c r="P52" s="270"/>
      <c r="Q52" s="271"/>
      <c r="R52" s="272"/>
      <c r="S52" s="77">
        <f t="shared" si="0"/>
        <v>0</v>
      </c>
      <c r="T52" s="17"/>
    </row>
    <row r="53" spans="1:20" ht="12" customHeight="1" x14ac:dyDescent="0.2">
      <c r="A53" s="6"/>
      <c r="B53" s="6"/>
      <c r="C53" s="13"/>
      <c r="D53" s="19">
        <f t="shared" si="1"/>
        <v>42</v>
      </c>
      <c r="E53" s="74" t="str">
        <f>IF(OR('Services - WHC'!E51="",'Services - WHC'!E51="[Enter service]"),"",'Services - WHC'!E51)</f>
        <v/>
      </c>
      <c r="F53" s="75" t="str">
        <f>IF(OR('Services - WHC'!F51="",'Services - WHC'!F51="[Select]"),"",'Services - WHC'!F51)</f>
        <v/>
      </c>
      <c r="G53" s="15"/>
      <c r="H53" s="270"/>
      <c r="I53" s="270"/>
      <c r="J53" s="270"/>
      <c r="K53" s="270"/>
      <c r="L53" s="270"/>
      <c r="M53" s="270"/>
      <c r="N53" s="270"/>
      <c r="O53" s="270"/>
      <c r="P53" s="270"/>
      <c r="Q53" s="271"/>
      <c r="R53" s="272"/>
      <c r="S53" s="77">
        <f t="shared" si="0"/>
        <v>0</v>
      </c>
      <c r="T53" s="17"/>
    </row>
    <row r="54" spans="1:20" ht="12" customHeight="1" x14ac:dyDescent="0.2">
      <c r="A54" s="6"/>
      <c r="B54" s="6"/>
      <c r="C54" s="13"/>
      <c r="D54" s="19">
        <f t="shared" si="1"/>
        <v>43</v>
      </c>
      <c r="E54" s="74" t="str">
        <f>IF(OR('Services - WHC'!E52="",'Services - WHC'!E52="[Enter service]"),"",'Services - WHC'!E52)</f>
        <v/>
      </c>
      <c r="F54" s="75" t="str">
        <f>IF(OR('Services - WHC'!F52="",'Services - WHC'!F52="[Select]"),"",'Services - WHC'!F52)</f>
        <v/>
      </c>
      <c r="G54" s="15"/>
      <c r="H54" s="270"/>
      <c r="I54" s="270"/>
      <c r="J54" s="270"/>
      <c r="K54" s="270"/>
      <c r="L54" s="270"/>
      <c r="M54" s="270"/>
      <c r="N54" s="270"/>
      <c r="O54" s="270"/>
      <c r="P54" s="270"/>
      <c r="Q54" s="271"/>
      <c r="R54" s="272"/>
      <c r="S54" s="77">
        <f t="shared" si="0"/>
        <v>0</v>
      </c>
      <c r="T54" s="17"/>
    </row>
    <row r="55" spans="1:20" ht="12" customHeight="1" x14ac:dyDescent="0.2">
      <c r="A55" s="6"/>
      <c r="B55" s="6"/>
      <c r="C55" s="13"/>
      <c r="D55" s="19">
        <f t="shared" si="1"/>
        <v>44</v>
      </c>
      <c r="E55" s="74" t="str">
        <f>IF(OR('Services - WHC'!E53="",'Services - WHC'!E53="[Enter service]"),"",'Services - WHC'!E53)</f>
        <v/>
      </c>
      <c r="F55" s="75" t="str">
        <f>IF(OR('Services - WHC'!F53="",'Services - WHC'!F53="[Select]"),"",'Services - WHC'!F53)</f>
        <v/>
      </c>
      <c r="G55" s="15"/>
      <c r="H55" s="270"/>
      <c r="I55" s="270"/>
      <c r="J55" s="270"/>
      <c r="K55" s="270"/>
      <c r="L55" s="270"/>
      <c r="M55" s="270"/>
      <c r="N55" s="270"/>
      <c r="O55" s="270"/>
      <c r="P55" s="270"/>
      <c r="Q55" s="271"/>
      <c r="R55" s="272"/>
      <c r="S55" s="77">
        <f t="shared" si="0"/>
        <v>0</v>
      </c>
      <c r="T55" s="17"/>
    </row>
    <row r="56" spans="1:20" ht="12" customHeight="1" x14ac:dyDescent="0.2">
      <c r="A56" s="6"/>
      <c r="B56" s="6"/>
      <c r="C56" s="13"/>
      <c r="D56" s="19">
        <f t="shared" si="1"/>
        <v>45</v>
      </c>
      <c r="E56" s="74" t="str">
        <f>IF(OR('Services - WHC'!E54="",'Services - WHC'!E54="[Enter service]"),"",'Services - WHC'!E54)</f>
        <v/>
      </c>
      <c r="F56" s="75" t="str">
        <f>IF(OR('Services - WHC'!F54="",'Services - WHC'!F54="[Select]"),"",'Services - WHC'!F54)</f>
        <v/>
      </c>
      <c r="G56" s="15"/>
      <c r="H56" s="270"/>
      <c r="I56" s="270"/>
      <c r="J56" s="270"/>
      <c r="K56" s="270"/>
      <c r="L56" s="270"/>
      <c r="M56" s="270"/>
      <c r="N56" s="270"/>
      <c r="O56" s="270"/>
      <c r="P56" s="270"/>
      <c r="Q56" s="271"/>
      <c r="R56" s="272"/>
      <c r="S56" s="77">
        <f t="shared" si="0"/>
        <v>0</v>
      </c>
      <c r="T56" s="17"/>
    </row>
    <row r="57" spans="1:20" ht="12" customHeight="1" x14ac:dyDescent="0.2">
      <c r="A57" s="6"/>
      <c r="B57" s="6"/>
      <c r="C57" s="13"/>
      <c r="D57" s="19">
        <f t="shared" si="1"/>
        <v>46</v>
      </c>
      <c r="E57" s="74" t="str">
        <f>IF(OR('Services - WHC'!E55="",'Services - WHC'!E55="[Enter service]"),"",'Services - WHC'!E55)</f>
        <v/>
      </c>
      <c r="F57" s="75" t="str">
        <f>IF(OR('Services - WHC'!F55="",'Services - WHC'!F55="[Select]"),"",'Services - WHC'!F55)</f>
        <v/>
      </c>
      <c r="G57" s="15"/>
      <c r="H57" s="270"/>
      <c r="I57" s="270"/>
      <c r="J57" s="270"/>
      <c r="K57" s="270"/>
      <c r="L57" s="270"/>
      <c r="M57" s="270"/>
      <c r="N57" s="270"/>
      <c r="O57" s="270"/>
      <c r="P57" s="270"/>
      <c r="Q57" s="271"/>
      <c r="R57" s="272"/>
      <c r="S57" s="77">
        <f t="shared" si="0"/>
        <v>0</v>
      </c>
      <c r="T57" s="17"/>
    </row>
    <row r="58" spans="1:20" ht="12" customHeight="1" x14ac:dyDescent="0.2">
      <c r="A58" s="6"/>
      <c r="B58" s="6"/>
      <c r="C58" s="13"/>
      <c r="D58" s="19">
        <f t="shared" si="1"/>
        <v>47</v>
      </c>
      <c r="E58" s="74" t="str">
        <f>IF(OR('Services - WHC'!E56="",'Services - WHC'!E56="[Enter service]"),"",'Services - WHC'!E56)</f>
        <v/>
      </c>
      <c r="F58" s="75" t="str">
        <f>IF(OR('Services - WHC'!F56="",'Services - WHC'!F56="[Select]"),"",'Services - WHC'!F56)</f>
        <v/>
      </c>
      <c r="G58" s="15"/>
      <c r="H58" s="270"/>
      <c r="I58" s="270"/>
      <c r="J58" s="270"/>
      <c r="K58" s="270"/>
      <c r="L58" s="270"/>
      <c r="M58" s="270"/>
      <c r="N58" s="270"/>
      <c r="O58" s="270"/>
      <c r="P58" s="270"/>
      <c r="Q58" s="271"/>
      <c r="R58" s="272"/>
      <c r="S58" s="77">
        <f t="shared" si="0"/>
        <v>0</v>
      </c>
      <c r="T58" s="17"/>
    </row>
    <row r="59" spans="1:20" ht="12" customHeight="1" x14ac:dyDescent="0.2">
      <c r="A59" s="6"/>
      <c r="B59" s="6"/>
      <c r="C59" s="13"/>
      <c r="D59" s="19">
        <f t="shared" si="1"/>
        <v>48</v>
      </c>
      <c r="E59" s="74" t="str">
        <f>IF(OR('Services - WHC'!E57="",'Services - WHC'!E57="[Enter service]"),"",'Services - WHC'!E57)</f>
        <v/>
      </c>
      <c r="F59" s="75" t="str">
        <f>IF(OR('Services - WHC'!F57="",'Services - WHC'!F57="[Select]"),"",'Services - WHC'!F57)</f>
        <v/>
      </c>
      <c r="G59" s="15"/>
      <c r="H59" s="270"/>
      <c r="I59" s="270"/>
      <c r="J59" s="270"/>
      <c r="K59" s="270"/>
      <c r="L59" s="270"/>
      <c r="M59" s="270"/>
      <c r="N59" s="270"/>
      <c r="O59" s="270"/>
      <c r="P59" s="270"/>
      <c r="Q59" s="271"/>
      <c r="R59" s="272"/>
      <c r="S59" s="77">
        <f t="shared" si="0"/>
        <v>0</v>
      </c>
      <c r="T59" s="17"/>
    </row>
    <row r="60" spans="1:20" ht="12" customHeight="1" x14ac:dyDescent="0.2">
      <c r="A60" s="6"/>
      <c r="B60" s="6"/>
      <c r="C60" s="13"/>
      <c r="D60" s="19">
        <f t="shared" si="1"/>
        <v>49</v>
      </c>
      <c r="E60" s="74" t="str">
        <f>IF(OR('Services - WHC'!E58="",'Services - WHC'!E58="[Enter service]"),"",'Services - WHC'!E58)</f>
        <v/>
      </c>
      <c r="F60" s="75" t="str">
        <f>IF(OR('Services - WHC'!F58="",'Services - WHC'!F58="[Select]"),"",'Services - WHC'!F58)</f>
        <v/>
      </c>
      <c r="G60" s="15"/>
      <c r="H60" s="270"/>
      <c r="I60" s="270"/>
      <c r="J60" s="270"/>
      <c r="K60" s="270"/>
      <c r="L60" s="270"/>
      <c r="M60" s="270"/>
      <c r="N60" s="270"/>
      <c r="O60" s="270"/>
      <c r="P60" s="270"/>
      <c r="Q60" s="271"/>
      <c r="R60" s="272"/>
      <c r="S60" s="77">
        <f t="shared" si="0"/>
        <v>0</v>
      </c>
      <c r="T60" s="17"/>
    </row>
    <row r="61" spans="1:20" ht="12" customHeight="1" x14ac:dyDescent="0.2">
      <c r="A61" s="6"/>
      <c r="B61" s="6"/>
      <c r="C61" s="13"/>
      <c r="D61" s="19">
        <f t="shared" si="1"/>
        <v>50</v>
      </c>
      <c r="E61" s="74" t="str">
        <f>IF(OR('Services - WHC'!E59="",'Services - WHC'!E59="[Enter service]"),"",'Services - WHC'!E59)</f>
        <v/>
      </c>
      <c r="F61" s="75" t="str">
        <f>IF(OR('Services - WHC'!F59="",'Services - WHC'!F59="[Select]"),"",'Services - WHC'!F59)</f>
        <v/>
      </c>
      <c r="G61" s="15"/>
      <c r="H61" s="270"/>
      <c r="I61" s="270"/>
      <c r="J61" s="270"/>
      <c r="K61" s="270"/>
      <c r="L61" s="270"/>
      <c r="M61" s="270"/>
      <c r="N61" s="270"/>
      <c r="O61" s="270"/>
      <c r="P61" s="270"/>
      <c r="Q61" s="271"/>
      <c r="R61" s="272"/>
      <c r="S61" s="77">
        <f t="shared" si="0"/>
        <v>0</v>
      </c>
      <c r="T61" s="17"/>
    </row>
    <row r="62" spans="1:20" ht="12" customHeight="1" x14ac:dyDescent="0.2">
      <c r="A62" s="6"/>
      <c r="B62" s="6"/>
      <c r="C62" s="13"/>
      <c r="D62" s="19">
        <f t="shared" si="1"/>
        <v>51</v>
      </c>
      <c r="E62" s="74" t="str">
        <f>IF(OR('Services - WHC'!E60="",'Services - WHC'!E60="[Enter service]"),"",'Services - WHC'!E60)</f>
        <v/>
      </c>
      <c r="F62" s="75" t="str">
        <f>IF(OR('Services - WHC'!F60="",'Services - WHC'!F60="[Select]"),"",'Services - WHC'!F60)</f>
        <v/>
      </c>
      <c r="G62" s="15"/>
      <c r="H62" s="270"/>
      <c r="I62" s="270"/>
      <c r="J62" s="270"/>
      <c r="K62" s="270"/>
      <c r="L62" s="270"/>
      <c r="M62" s="270"/>
      <c r="N62" s="270"/>
      <c r="O62" s="270"/>
      <c r="P62" s="270"/>
      <c r="Q62" s="271"/>
      <c r="R62" s="272"/>
      <c r="S62" s="77">
        <f t="shared" si="0"/>
        <v>0</v>
      </c>
      <c r="T62" s="17"/>
    </row>
    <row r="63" spans="1:20" ht="12" customHeight="1" x14ac:dyDescent="0.2">
      <c r="A63" s="6"/>
      <c r="B63" s="6"/>
      <c r="C63" s="13"/>
      <c r="D63" s="19">
        <f t="shared" si="1"/>
        <v>52</v>
      </c>
      <c r="E63" s="74" t="str">
        <f>IF(OR('Services - WHC'!E61="",'Services - WHC'!E61="[Enter service]"),"",'Services - WHC'!E61)</f>
        <v/>
      </c>
      <c r="F63" s="75" t="str">
        <f>IF(OR('Services - WHC'!F61="",'Services - WHC'!F61="[Select]"),"",'Services - WHC'!F61)</f>
        <v/>
      </c>
      <c r="G63" s="15"/>
      <c r="H63" s="270"/>
      <c r="I63" s="270"/>
      <c r="J63" s="270"/>
      <c r="K63" s="270"/>
      <c r="L63" s="270"/>
      <c r="M63" s="270"/>
      <c r="N63" s="270"/>
      <c r="O63" s="270"/>
      <c r="P63" s="270"/>
      <c r="Q63" s="271"/>
      <c r="R63" s="272"/>
      <c r="S63" s="77">
        <f t="shared" si="0"/>
        <v>0</v>
      </c>
      <c r="T63" s="17"/>
    </row>
    <row r="64" spans="1:20" ht="12" customHeight="1" x14ac:dyDescent="0.2">
      <c r="A64" s="6"/>
      <c r="B64" s="6"/>
      <c r="C64" s="13"/>
      <c r="D64" s="19">
        <f t="shared" si="1"/>
        <v>53</v>
      </c>
      <c r="E64" s="74" t="str">
        <f>IF(OR('Services - WHC'!E62="",'Services - WHC'!E62="[Enter service]"),"",'Services - WHC'!E62)</f>
        <v/>
      </c>
      <c r="F64" s="75" t="str">
        <f>IF(OR('Services - WHC'!F62="",'Services - WHC'!F62="[Select]"),"",'Services - WHC'!F62)</f>
        <v/>
      </c>
      <c r="G64" s="15"/>
      <c r="H64" s="270"/>
      <c r="I64" s="270"/>
      <c r="J64" s="270"/>
      <c r="K64" s="270"/>
      <c r="L64" s="270"/>
      <c r="M64" s="270"/>
      <c r="N64" s="270"/>
      <c r="O64" s="270"/>
      <c r="P64" s="270"/>
      <c r="Q64" s="271"/>
      <c r="R64" s="272"/>
      <c r="S64" s="77">
        <f t="shared" si="0"/>
        <v>0</v>
      </c>
      <c r="T64" s="17"/>
    </row>
    <row r="65" spans="1:20" ht="12" customHeight="1" x14ac:dyDescent="0.2">
      <c r="A65" s="6"/>
      <c r="B65" s="6"/>
      <c r="C65" s="13"/>
      <c r="D65" s="19">
        <f t="shared" si="1"/>
        <v>54</v>
      </c>
      <c r="E65" s="74" t="str">
        <f>IF(OR('Services - WHC'!E63="",'Services - WHC'!E63="[Enter service]"),"",'Services - WHC'!E63)</f>
        <v/>
      </c>
      <c r="F65" s="75" t="str">
        <f>IF(OR('Services - WHC'!F63="",'Services - WHC'!F63="[Select]"),"",'Services - WHC'!F63)</f>
        <v/>
      </c>
      <c r="G65" s="15"/>
      <c r="H65" s="270"/>
      <c r="I65" s="270"/>
      <c r="J65" s="270"/>
      <c r="K65" s="270"/>
      <c r="L65" s="270"/>
      <c r="M65" s="270"/>
      <c r="N65" s="270"/>
      <c r="O65" s="270"/>
      <c r="P65" s="270"/>
      <c r="Q65" s="271"/>
      <c r="R65" s="272"/>
      <c r="S65" s="77">
        <f t="shared" si="0"/>
        <v>0</v>
      </c>
      <c r="T65" s="17"/>
    </row>
    <row r="66" spans="1:20" ht="12" customHeight="1" x14ac:dyDescent="0.2">
      <c r="A66" s="6"/>
      <c r="B66" s="6"/>
      <c r="C66" s="13"/>
      <c r="D66" s="19">
        <f t="shared" si="1"/>
        <v>55</v>
      </c>
      <c r="E66" s="74" t="str">
        <f>IF(OR('Services - WHC'!E64="",'Services - WHC'!E64="[Enter service]"),"",'Services - WHC'!E64)</f>
        <v/>
      </c>
      <c r="F66" s="75" t="str">
        <f>IF(OR('Services - WHC'!F64="",'Services - WHC'!F64="[Select]"),"",'Services - WHC'!F64)</f>
        <v/>
      </c>
      <c r="G66" s="15"/>
      <c r="H66" s="270"/>
      <c r="I66" s="270"/>
      <c r="J66" s="270"/>
      <c r="K66" s="270"/>
      <c r="L66" s="270"/>
      <c r="M66" s="270"/>
      <c r="N66" s="270"/>
      <c r="O66" s="270"/>
      <c r="P66" s="270"/>
      <c r="Q66" s="271"/>
      <c r="R66" s="272"/>
      <c r="S66" s="77">
        <f t="shared" si="0"/>
        <v>0</v>
      </c>
      <c r="T66" s="17"/>
    </row>
    <row r="67" spans="1:20" ht="12" customHeight="1" x14ac:dyDescent="0.2">
      <c r="A67" s="6"/>
      <c r="B67" s="6"/>
      <c r="C67" s="13"/>
      <c r="D67" s="19">
        <f t="shared" si="1"/>
        <v>56</v>
      </c>
      <c r="E67" s="74" t="str">
        <f>IF(OR('Services - WHC'!E65="",'Services - WHC'!E65="[Enter service]"),"",'Services - WHC'!E65)</f>
        <v/>
      </c>
      <c r="F67" s="75" t="str">
        <f>IF(OR('Services - WHC'!F65="",'Services - WHC'!F65="[Select]"),"",'Services - WHC'!F65)</f>
        <v/>
      </c>
      <c r="G67" s="15"/>
      <c r="H67" s="270"/>
      <c r="I67" s="270"/>
      <c r="J67" s="270"/>
      <c r="K67" s="270"/>
      <c r="L67" s="270"/>
      <c r="M67" s="270"/>
      <c r="N67" s="270"/>
      <c r="O67" s="270"/>
      <c r="P67" s="270"/>
      <c r="Q67" s="271"/>
      <c r="R67" s="272"/>
      <c r="S67" s="77">
        <f t="shared" si="0"/>
        <v>0</v>
      </c>
      <c r="T67" s="17"/>
    </row>
    <row r="68" spans="1:20" ht="12" customHeight="1" x14ac:dyDescent="0.2">
      <c r="A68" s="6"/>
      <c r="B68" s="6"/>
      <c r="C68" s="13"/>
      <c r="D68" s="19">
        <f t="shared" si="1"/>
        <v>57</v>
      </c>
      <c r="E68" s="74" t="str">
        <f>IF(OR('Services - WHC'!E66="",'Services - WHC'!E66="[Enter service]"),"",'Services - WHC'!E66)</f>
        <v/>
      </c>
      <c r="F68" s="75" t="str">
        <f>IF(OR('Services - WHC'!F66="",'Services - WHC'!F66="[Select]"),"",'Services - WHC'!F66)</f>
        <v/>
      </c>
      <c r="G68" s="15"/>
      <c r="H68" s="270"/>
      <c r="I68" s="270"/>
      <c r="J68" s="270"/>
      <c r="K68" s="270"/>
      <c r="L68" s="270"/>
      <c r="M68" s="270"/>
      <c r="N68" s="270"/>
      <c r="O68" s="270"/>
      <c r="P68" s="270"/>
      <c r="Q68" s="271"/>
      <c r="R68" s="272"/>
      <c r="S68" s="77">
        <f t="shared" si="0"/>
        <v>0</v>
      </c>
      <c r="T68" s="17"/>
    </row>
    <row r="69" spans="1:20" ht="12" customHeight="1" x14ac:dyDescent="0.2">
      <c r="A69" s="6"/>
      <c r="B69" s="6"/>
      <c r="C69" s="13"/>
      <c r="D69" s="19">
        <f t="shared" si="1"/>
        <v>58</v>
      </c>
      <c r="E69" s="74" t="str">
        <f>IF(OR('Services - WHC'!E67="",'Services - WHC'!E67="[Enter service]"),"",'Services - WHC'!E67)</f>
        <v/>
      </c>
      <c r="F69" s="75" t="str">
        <f>IF(OR('Services - WHC'!F67="",'Services - WHC'!F67="[Select]"),"",'Services - WHC'!F67)</f>
        <v/>
      </c>
      <c r="G69" s="15"/>
      <c r="H69" s="270"/>
      <c r="I69" s="270"/>
      <c r="J69" s="270"/>
      <c r="K69" s="270"/>
      <c r="L69" s="270"/>
      <c r="M69" s="270"/>
      <c r="N69" s="270"/>
      <c r="O69" s="270"/>
      <c r="P69" s="270"/>
      <c r="Q69" s="271"/>
      <c r="R69" s="272"/>
      <c r="S69" s="77">
        <f t="shared" si="0"/>
        <v>0</v>
      </c>
      <c r="T69" s="17"/>
    </row>
    <row r="70" spans="1:20" ht="12" customHeight="1" x14ac:dyDescent="0.2">
      <c r="A70" s="6"/>
      <c r="B70" s="6"/>
      <c r="C70" s="13"/>
      <c r="D70" s="19">
        <f t="shared" si="1"/>
        <v>59</v>
      </c>
      <c r="E70" s="74" t="str">
        <f>IF(OR('Services - WHC'!E68="",'Services - WHC'!E68="[Enter service]"),"",'Services - WHC'!E68)</f>
        <v/>
      </c>
      <c r="F70" s="75" t="str">
        <f>IF(OR('Services - WHC'!F68="",'Services - WHC'!F68="[Select]"),"",'Services - WHC'!F68)</f>
        <v/>
      </c>
      <c r="G70" s="15"/>
      <c r="H70" s="270"/>
      <c r="I70" s="270"/>
      <c r="J70" s="270"/>
      <c r="K70" s="270"/>
      <c r="L70" s="270"/>
      <c r="M70" s="270"/>
      <c r="N70" s="270"/>
      <c r="O70" s="270"/>
      <c r="P70" s="270"/>
      <c r="Q70" s="271"/>
      <c r="R70" s="272"/>
      <c r="S70" s="77">
        <f t="shared" si="0"/>
        <v>0</v>
      </c>
      <c r="T70" s="17"/>
    </row>
    <row r="71" spans="1:20" ht="12" customHeight="1" x14ac:dyDescent="0.2">
      <c r="A71" s="6"/>
      <c r="B71" s="6"/>
      <c r="C71" s="13"/>
      <c r="D71" s="19">
        <f t="shared" si="1"/>
        <v>60</v>
      </c>
      <c r="E71" s="74" t="str">
        <f>IF(OR('Services - WHC'!E69="",'Services - WHC'!E69="[Enter service]"),"",'Services - WHC'!E69)</f>
        <v/>
      </c>
      <c r="F71" s="75" t="str">
        <f>IF(OR('Services - WHC'!F69="",'Services - WHC'!F69="[Select]"),"",'Services - WHC'!F69)</f>
        <v/>
      </c>
      <c r="G71" s="15"/>
      <c r="H71" s="270"/>
      <c r="I71" s="270"/>
      <c r="J71" s="270"/>
      <c r="K71" s="270"/>
      <c r="L71" s="270"/>
      <c r="M71" s="270"/>
      <c r="N71" s="270"/>
      <c r="O71" s="270"/>
      <c r="P71" s="270"/>
      <c r="Q71" s="271"/>
      <c r="R71" s="272"/>
      <c r="S71" s="77">
        <f t="shared" si="0"/>
        <v>0</v>
      </c>
      <c r="T71" s="17"/>
    </row>
    <row r="72" spans="1:20" ht="12" customHeight="1" x14ac:dyDescent="0.2">
      <c r="A72" s="6"/>
      <c r="B72" s="6"/>
      <c r="C72" s="13"/>
      <c r="D72" s="19">
        <f t="shared" si="1"/>
        <v>61</v>
      </c>
      <c r="E72" s="74" t="str">
        <f>IF(OR('Services - WHC'!E70="",'Services - WHC'!E70="[Enter service]"),"",'Services - WHC'!E70)</f>
        <v/>
      </c>
      <c r="F72" s="75" t="str">
        <f>IF(OR('Services - WHC'!F70="",'Services - WHC'!F70="[Select]"),"",'Services - WHC'!F70)</f>
        <v/>
      </c>
      <c r="G72" s="15"/>
      <c r="H72" s="270"/>
      <c r="I72" s="270"/>
      <c r="J72" s="270"/>
      <c r="K72" s="270"/>
      <c r="L72" s="270"/>
      <c r="M72" s="270"/>
      <c r="N72" s="270"/>
      <c r="O72" s="270"/>
      <c r="P72" s="270"/>
      <c r="Q72" s="271"/>
      <c r="R72" s="272"/>
      <c r="S72" s="77">
        <f t="shared" si="0"/>
        <v>0</v>
      </c>
      <c r="T72" s="17"/>
    </row>
    <row r="73" spans="1:20" ht="12" customHeight="1" x14ac:dyDescent="0.2">
      <c r="A73" s="6"/>
      <c r="B73" s="6"/>
      <c r="C73" s="13"/>
      <c r="D73" s="19">
        <f t="shared" si="1"/>
        <v>62</v>
      </c>
      <c r="E73" s="74" t="str">
        <f>IF(OR('Services - WHC'!E71="",'Services - WHC'!E71="[Enter service]"),"",'Services - WHC'!E71)</f>
        <v/>
      </c>
      <c r="F73" s="75" t="str">
        <f>IF(OR('Services - WHC'!F71="",'Services - WHC'!F71="[Select]"),"",'Services - WHC'!F71)</f>
        <v/>
      </c>
      <c r="G73" s="15"/>
      <c r="H73" s="270"/>
      <c r="I73" s="270"/>
      <c r="J73" s="270"/>
      <c r="K73" s="270"/>
      <c r="L73" s="270"/>
      <c r="M73" s="270"/>
      <c r="N73" s="270"/>
      <c r="O73" s="270"/>
      <c r="P73" s="270"/>
      <c r="Q73" s="271"/>
      <c r="R73" s="272"/>
      <c r="S73" s="77">
        <f t="shared" si="0"/>
        <v>0</v>
      </c>
      <c r="T73" s="17"/>
    </row>
    <row r="74" spans="1:20" ht="12" customHeight="1" x14ac:dyDescent="0.2">
      <c r="A74" s="6"/>
      <c r="B74" s="6"/>
      <c r="C74" s="13"/>
      <c r="D74" s="19">
        <f t="shared" si="1"/>
        <v>63</v>
      </c>
      <c r="E74" s="74" t="str">
        <f>IF(OR('Services - WHC'!E72="",'Services - WHC'!E72="[Enter service]"),"",'Services - WHC'!E72)</f>
        <v/>
      </c>
      <c r="F74" s="75" t="str">
        <f>IF(OR('Services - WHC'!F72="",'Services - WHC'!F72="[Select]"),"",'Services - WHC'!F72)</f>
        <v/>
      </c>
      <c r="G74" s="15"/>
      <c r="H74" s="270"/>
      <c r="I74" s="270"/>
      <c r="J74" s="270"/>
      <c r="K74" s="270"/>
      <c r="L74" s="270"/>
      <c r="M74" s="270"/>
      <c r="N74" s="270"/>
      <c r="O74" s="270"/>
      <c r="P74" s="270"/>
      <c r="Q74" s="271"/>
      <c r="R74" s="272"/>
      <c r="S74" s="77">
        <f t="shared" si="0"/>
        <v>0</v>
      </c>
      <c r="T74" s="17"/>
    </row>
    <row r="75" spans="1:20" ht="12" customHeight="1" x14ac:dyDescent="0.2">
      <c r="A75" s="6"/>
      <c r="B75" s="6"/>
      <c r="C75" s="13"/>
      <c r="D75" s="19">
        <f t="shared" si="1"/>
        <v>64</v>
      </c>
      <c r="E75" s="74" t="str">
        <f>IF(OR('Services - WHC'!E73="",'Services - WHC'!E73="[Enter service]"),"",'Services - WHC'!E73)</f>
        <v/>
      </c>
      <c r="F75" s="75" t="str">
        <f>IF(OR('Services - WHC'!F73="",'Services - WHC'!F73="[Select]"),"",'Services - WHC'!F73)</f>
        <v/>
      </c>
      <c r="G75" s="15"/>
      <c r="H75" s="270"/>
      <c r="I75" s="270"/>
      <c r="J75" s="270"/>
      <c r="K75" s="270"/>
      <c r="L75" s="270"/>
      <c r="M75" s="270"/>
      <c r="N75" s="270"/>
      <c r="O75" s="270"/>
      <c r="P75" s="270"/>
      <c r="Q75" s="271"/>
      <c r="R75" s="272"/>
      <c r="S75" s="77">
        <f t="shared" si="0"/>
        <v>0</v>
      </c>
      <c r="T75" s="17"/>
    </row>
    <row r="76" spans="1:20" ht="12" customHeight="1" x14ac:dyDescent="0.2">
      <c r="A76" s="6"/>
      <c r="B76" s="6"/>
      <c r="C76" s="13"/>
      <c r="D76" s="19">
        <f t="shared" si="1"/>
        <v>65</v>
      </c>
      <c r="E76" s="74" t="str">
        <f>IF(OR('Services - WHC'!E74="",'Services - WHC'!E74="[Enter service]"),"",'Services - WHC'!E74)</f>
        <v/>
      </c>
      <c r="F76" s="75" t="str">
        <f>IF(OR('Services - WHC'!F74="",'Services - WHC'!F74="[Select]"),"",'Services - WHC'!F74)</f>
        <v/>
      </c>
      <c r="G76" s="15"/>
      <c r="H76" s="270"/>
      <c r="I76" s="270"/>
      <c r="J76" s="270"/>
      <c r="K76" s="270"/>
      <c r="L76" s="270"/>
      <c r="M76" s="270"/>
      <c r="N76" s="270"/>
      <c r="O76" s="270"/>
      <c r="P76" s="270"/>
      <c r="Q76" s="271"/>
      <c r="R76" s="272"/>
      <c r="S76" s="77">
        <f t="shared" si="0"/>
        <v>0</v>
      </c>
      <c r="T76" s="17"/>
    </row>
    <row r="77" spans="1:20" ht="12" customHeight="1" x14ac:dyDescent="0.2">
      <c r="A77" s="6"/>
      <c r="B77" s="6"/>
      <c r="C77" s="13"/>
      <c r="D77" s="19">
        <f t="shared" si="1"/>
        <v>66</v>
      </c>
      <c r="E77" s="74" t="str">
        <f>IF(OR('Services - WHC'!E75="",'Services - WHC'!E75="[Enter service]"),"",'Services - WHC'!E75)</f>
        <v/>
      </c>
      <c r="F77" s="75" t="str">
        <f>IF(OR('Services - WHC'!F75="",'Services - WHC'!F75="[Select]"),"",'Services - WHC'!F75)</f>
        <v/>
      </c>
      <c r="G77" s="15"/>
      <c r="H77" s="270"/>
      <c r="I77" s="270"/>
      <c r="J77" s="270"/>
      <c r="K77" s="270"/>
      <c r="L77" s="270"/>
      <c r="M77" s="270"/>
      <c r="N77" s="270"/>
      <c r="O77" s="270"/>
      <c r="P77" s="270"/>
      <c r="Q77" s="271"/>
      <c r="R77" s="272"/>
      <c r="S77" s="77">
        <f t="shared" ref="S77:S152" si="2">SUM(H77:R77)</f>
        <v>0</v>
      </c>
      <c r="T77" s="17"/>
    </row>
    <row r="78" spans="1:20" ht="12" customHeight="1" x14ac:dyDescent="0.2">
      <c r="A78" s="6"/>
      <c r="B78" s="6"/>
      <c r="C78" s="13"/>
      <c r="D78" s="19">
        <f t="shared" ref="D78:D141" si="3">D77+1</f>
        <v>67</v>
      </c>
      <c r="E78" s="74" t="str">
        <f>IF(OR('Services - WHC'!E76="",'Services - WHC'!E76="[Enter service]"),"",'Services - WHC'!E76)</f>
        <v/>
      </c>
      <c r="F78" s="75" t="str">
        <f>IF(OR('Services - WHC'!F76="",'Services - WHC'!F76="[Select]"),"",'Services - WHC'!F76)</f>
        <v/>
      </c>
      <c r="G78" s="15"/>
      <c r="H78" s="270"/>
      <c r="I78" s="270"/>
      <c r="J78" s="270"/>
      <c r="K78" s="270"/>
      <c r="L78" s="270"/>
      <c r="M78" s="270"/>
      <c r="N78" s="270"/>
      <c r="O78" s="270"/>
      <c r="P78" s="270"/>
      <c r="Q78" s="271"/>
      <c r="R78" s="272"/>
      <c r="S78" s="77">
        <f t="shared" si="2"/>
        <v>0</v>
      </c>
      <c r="T78" s="17"/>
    </row>
    <row r="79" spans="1:20" ht="12" customHeight="1" x14ac:dyDescent="0.2">
      <c r="A79" s="6"/>
      <c r="B79" s="6"/>
      <c r="C79" s="13"/>
      <c r="D79" s="19">
        <f t="shared" si="3"/>
        <v>68</v>
      </c>
      <c r="E79" s="74" t="str">
        <f>IF(OR('Services - WHC'!E77="",'Services - WHC'!E77="[Enter service]"),"",'Services - WHC'!E77)</f>
        <v/>
      </c>
      <c r="F79" s="75" t="str">
        <f>IF(OR('Services - WHC'!F77="",'Services - WHC'!F77="[Select]"),"",'Services - WHC'!F77)</f>
        <v/>
      </c>
      <c r="G79" s="15"/>
      <c r="H79" s="270"/>
      <c r="I79" s="270"/>
      <c r="J79" s="270"/>
      <c r="K79" s="270"/>
      <c r="L79" s="270"/>
      <c r="M79" s="270"/>
      <c r="N79" s="270"/>
      <c r="O79" s="270"/>
      <c r="P79" s="270"/>
      <c r="Q79" s="271"/>
      <c r="R79" s="272"/>
      <c r="S79" s="77">
        <f t="shared" si="2"/>
        <v>0</v>
      </c>
      <c r="T79" s="17"/>
    </row>
    <row r="80" spans="1:20" ht="12" customHeight="1" x14ac:dyDescent="0.2">
      <c r="A80" s="6"/>
      <c r="B80" s="6"/>
      <c r="C80" s="13"/>
      <c r="D80" s="19">
        <f t="shared" si="3"/>
        <v>69</v>
      </c>
      <c r="E80" s="74" t="str">
        <f>IF(OR('Services - WHC'!E78="",'Services - WHC'!E78="[Enter service]"),"",'Services - WHC'!E78)</f>
        <v/>
      </c>
      <c r="F80" s="75" t="str">
        <f>IF(OR('Services - WHC'!F78="",'Services - WHC'!F78="[Select]"),"",'Services - WHC'!F78)</f>
        <v/>
      </c>
      <c r="G80" s="15"/>
      <c r="H80" s="270"/>
      <c r="I80" s="270"/>
      <c r="J80" s="270"/>
      <c r="K80" s="270"/>
      <c r="L80" s="270"/>
      <c r="M80" s="270"/>
      <c r="N80" s="270"/>
      <c r="O80" s="270"/>
      <c r="P80" s="270"/>
      <c r="Q80" s="271"/>
      <c r="R80" s="272"/>
      <c r="S80" s="77">
        <f t="shared" si="2"/>
        <v>0</v>
      </c>
      <c r="T80" s="17"/>
    </row>
    <row r="81" spans="1:20" ht="12" customHeight="1" x14ac:dyDescent="0.2">
      <c r="A81" s="6"/>
      <c r="B81" s="6"/>
      <c r="C81" s="13"/>
      <c r="D81" s="19">
        <f t="shared" si="3"/>
        <v>70</v>
      </c>
      <c r="E81" s="74" t="str">
        <f>IF(OR('Services - WHC'!E79="",'Services - WHC'!E79="[Enter service]"),"",'Services - WHC'!E79)</f>
        <v/>
      </c>
      <c r="F81" s="75" t="str">
        <f>IF(OR('Services - WHC'!F79="",'Services - WHC'!F79="[Select]"),"",'Services - WHC'!F79)</f>
        <v/>
      </c>
      <c r="G81" s="15"/>
      <c r="H81" s="270"/>
      <c r="I81" s="270"/>
      <c r="J81" s="270"/>
      <c r="K81" s="270"/>
      <c r="L81" s="270"/>
      <c r="M81" s="270"/>
      <c r="N81" s="270"/>
      <c r="O81" s="270"/>
      <c r="P81" s="270"/>
      <c r="Q81" s="271"/>
      <c r="R81" s="272"/>
      <c r="S81" s="77">
        <f t="shared" si="2"/>
        <v>0</v>
      </c>
      <c r="T81" s="17"/>
    </row>
    <row r="82" spans="1:20" ht="12" customHeight="1" x14ac:dyDescent="0.2">
      <c r="A82" s="6"/>
      <c r="B82" s="6"/>
      <c r="C82" s="13"/>
      <c r="D82" s="19">
        <f t="shared" si="3"/>
        <v>71</v>
      </c>
      <c r="E82" s="74" t="str">
        <f>IF(OR('Services - WHC'!E80="",'Services - WHC'!E80="[Enter service]"),"",'Services - WHC'!E80)</f>
        <v/>
      </c>
      <c r="F82" s="75" t="str">
        <f>IF(OR('Services - WHC'!F80="",'Services - WHC'!F80="[Select]"),"",'Services - WHC'!F80)</f>
        <v/>
      </c>
      <c r="G82" s="15"/>
      <c r="H82" s="270"/>
      <c r="I82" s="270"/>
      <c r="J82" s="270"/>
      <c r="K82" s="270"/>
      <c r="L82" s="270"/>
      <c r="M82" s="270"/>
      <c r="N82" s="270"/>
      <c r="O82" s="270"/>
      <c r="P82" s="270"/>
      <c r="Q82" s="271"/>
      <c r="R82" s="272"/>
      <c r="S82" s="77">
        <f t="shared" si="2"/>
        <v>0</v>
      </c>
      <c r="T82" s="17"/>
    </row>
    <row r="83" spans="1:20" ht="12" customHeight="1" x14ac:dyDescent="0.2">
      <c r="A83" s="6"/>
      <c r="B83" s="6"/>
      <c r="C83" s="13"/>
      <c r="D83" s="19">
        <f t="shared" si="3"/>
        <v>72</v>
      </c>
      <c r="E83" s="74" t="str">
        <f>IF(OR('Services - WHC'!E81="",'Services - WHC'!E81="[Enter service]"),"",'Services - WHC'!E81)</f>
        <v/>
      </c>
      <c r="F83" s="75" t="str">
        <f>IF(OR('Services - WHC'!F81="",'Services - WHC'!F81="[Select]"),"",'Services - WHC'!F81)</f>
        <v/>
      </c>
      <c r="G83" s="15"/>
      <c r="H83" s="270"/>
      <c r="I83" s="270"/>
      <c r="J83" s="270"/>
      <c r="K83" s="270"/>
      <c r="L83" s="270"/>
      <c r="M83" s="270"/>
      <c r="N83" s="270"/>
      <c r="O83" s="270"/>
      <c r="P83" s="270"/>
      <c r="Q83" s="271"/>
      <c r="R83" s="272"/>
      <c r="S83" s="77">
        <f t="shared" si="2"/>
        <v>0</v>
      </c>
      <c r="T83" s="17"/>
    </row>
    <row r="84" spans="1:20" ht="12" customHeight="1" x14ac:dyDescent="0.2">
      <c r="A84" s="6"/>
      <c r="B84" s="6"/>
      <c r="C84" s="13"/>
      <c r="D84" s="19">
        <f t="shared" si="3"/>
        <v>73</v>
      </c>
      <c r="E84" s="74" t="str">
        <f>IF(OR('Services - WHC'!E82="",'Services - WHC'!E82="[Enter service]"),"",'Services - WHC'!E82)</f>
        <v/>
      </c>
      <c r="F84" s="75" t="str">
        <f>IF(OR('Services - WHC'!F82="",'Services - WHC'!F82="[Select]"),"",'Services - WHC'!F82)</f>
        <v/>
      </c>
      <c r="G84" s="15"/>
      <c r="H84" s="270"/>
      <c r="I84" s="270"/>
      <c r="J84" s="270"/>
      <c r="K84" s="270"/>
      <c r="L84" s="270"/>
      <c r="M84" s="270"/>
      <c r="N84" s="270"/>
      <c r="O84" s="270"/>
      <c r="P84" s="270"/>
      <c r="Q84" s="271"/>
      <c r="R84" s="272"/>
      <c r="S84" s="77">
        <f t="shared" si="2"/>
        <v>0</v>
      </c>
      <c r="T84" s="17"/>
    </row>
    <row r="85" spans="1:20" ht="12" customHeight="1" x14ac:dyDescent="0.2">
      <c r="A85" s="6"/>
      <c r="B85" s="6"/>
      <c r="C85" s="13"/>
      <c r="D85" s="19">
        <f t="shared" si="3"/>
        <v>74</v>
      </c>
      <c r="E85" s="74" t="str">
        <f>IF(OR('Services - WHC'!E83="",'Services - WHC'!E83="[Enter service]"),"",'Services - WHC'!E83)</f>
        <v/>
      </c>
      <c r="F85" s="75" t="str">
        <f>IF(OR('Services - WHC'!F83="",'Services - WHC'!F83="[Select]"),"",'Services - WHC'!F83)</f>
        <v/>
      </c>
      <c r="G85" s="15"/>
      <c r="H85" s="270"/>
      <c r="I85" s="270"/>
      <c r="J85" s="270"/>
      <c r="K85" s="270"/>
      <c r="L85" s="270"/>
      <c r="M85" s="270"/>
      <c r="N85" s="270"/>
      <c r="O85" s="270"/>
      <c r="P85" s="270"/>
      <c r="Q85" s="271"/>
      <c r="R85" s="272"/>
      <c r="S85" s="77">
        <f t="shared" si="2"/>
        <v>0</v>
      </c>
      <c r="T85" s="17"/>
    </row>
    <row r="86" spans="1:20" ht="12" customHeight="1" x14ac:dyDescent="0.2">
      <c r="A86" s="6"/>
      <c r="B86" s="6"/>
      <c r="C86" s="13"/>
      <c r="D86" s="19">
        <f t="shared" si="3"/>
        <v>75</v>
      </c>
      <c r="E86" s="74" t="str">
        <f>IF(OR('Services - WHC'!E84="",'Services - WHC'!E84="[Enter service]"),"",'Services - WHC'!E84)</f>
        <v/>
      </c>
      <c r="F86" s="75" t="str">
        <f>IF(OR('Services - WHC'!F84="",'Services - WHC'!F84="[Select]"),"",'Services - WHC'!F84)</f>
        <v/>
      </c>
      <c r="G86" s="15"/>
      <c r="H86" s="270"/>
      <c r="I86" s="270"/>
      <c r="J86" s="270"/>
      <c r="K86" s="270"/>
      <c r="L86" s="270"/>
      <c r="M86" s="270"/>
      <c r="N86" s="270"/>
      <c r="O86" s="270"/>
      <c r="P86" s="270"/>
      <c r="Q86" s="271"/>
      <c r="R86" s="272"/>
      <c r="S86" s="77">
        <f t="shared" si="2"/>
        <v>0</v>
      </c>
      <c r="T86" s="17"/>
    </row>
    <row r="87" spans="1:20" ht="12" customHeight="1" x14ac:dyDescent="0.2">
      <c r="A87" s="6"/>
      <c r="B87" s="6"/>
      <c r="C87" s="13"/>
      <c r="D87" s="19">
        <f t="shared" si="3"/>
        <v>76</v>
      </c>
      <c r="E87" s="74" t="str">
        <f>IF(OR('Services - WHC'!E85="",'Services - WHC'!E85="[Enter service]"),"",'Services - WHC'!E85)</f>
        <v/>
      </c>
      <c r="F87" s="75" t="str">
        <f>IF(OR('Services - WHC'!F85="",'Services - WHC'!F85="[Select]"),"",'Services - WHC'!F85)</f>
        <v/>
      </c>
      <c r="G87" s="15"/>
      <c r="H87" s="270"/>
      <c r="I87" s="270"/>
      <c r="J87" s="270"/>
      <c r="K87" s="270"/>
      <c r="L87" s="270"/>
      <c r="M87" s="270"/>
      <c r="N87" s="270"/>
      <c r="O87" s="270"/>
      <c r="P87" s="270"/>
      <c r="Q87" s="271"/>
      <c r="R87" s="272"/>
      <c r="S87" s="77">
        <f t="shared" si="2"/>
        <v>0</v>
      </c>
      <c r="T87" s="17"/>
    </row>
    <row r="88" spans="1:20" ht="12" customHeight="1" x14ac:dyDescent="0.2">
      <c r="A88" s="6"/>
      <c r="B88" s="6"/>
      <c r="C88" s="13"/>
      <c r="D88" s="19">
        <f t="shared" si="3"/>
        <v>77</v>
      </c>
      <c r="E88" s="74" t="str">
        <f>IF(OR('Services - WHC'!E86="",'Services - WHC'!E86="[Enter service]"),"",'Services - WHC'!E86)</f>
        <v/>
      </c>
      <c r="F88" s="75" t="str">
        <f>IF(OR('Services - WHC'!F86="",'Services - WHC'!F86="[Select]"),"",'Services - WHC'!F86)</f>
        <v/>
      </c>
      <c r="G88" s="15"/>
      <c r="H88" s="270"/>
      <c r="I88" s="270"/>
      <c r="J88" s="270"/>
      <c r="K88" s="270"/>
      <c r="L88" s="270"/>
      <c r="M88" s="270"/>
      <c r="N88" s="270"/>
      <c r="O88" s="270"/>
      <c r="P88" s="270"/>
      <c r="Q88" s="271"/>
      <c r="R88" s="272"/>
      <c r="S88" s="77">
        <f t="shared" si="2"/>
        <v>0</v>
      </c>
      <c r="T88" s="17"/>
    </row>
    <row r="89" spans="1:20" ht="12" customHeight="1" x14ac:dyDescent="0.2">
      <c r="A89" s="6"/>
      <c r="B89" s="6"/>
      <c r="C89" s="13"/>
      <c r="D89" s="19">
        <f t="shared" si="3"/>
        <v>78</v>
      </c>
      <c r="E89" s="74" t="str">
        <f>IF(OR('Services - WHC'!E87="",'Services - WHC'!E87="[Enter service]"),"",'Services - WHC'!E87)</f>
        <v/>
      </c>
      <c r="F89" s="75" t="str">
        <f>IF(OR('Services - WHC'!F87="",'Services - WHC'!F87="[Select]"),"",'Services - WHC'!F87)</f>
        <v/>
      </c>
      <c r="G89" s="15"/>
      <c r="H89" s="270"/>
      <c r="I89" s="270"/>
      <c r="J89" s="270"/>
      <c r="K89" s="270"/>
      <c r="L89" s="270"/>
      <c r="M89" s="270"/>
      <c r="N89" s="270"/>
      <c r="O89" s="270"/>
      <c r="P89" s="270"/>
      <c r="Q89" s="271"/>
      <c r="R89" s="272"/>
      <c r="S89" s="77">
        <f t="shared" si="2"/>
        <v>0</v>
      </c>
      <c r="T89" s="17"/>
    </row>
    <row r="90" spans="1:20" ht="12" customHeight="1" x14ac:dyDescent="0.2">
      <c r="A90" s="6"/>
      <c r="B90" s="6"/>
      <c r="C90" s="13"/>
      <c r="D90" s="19">
        <f t="shared" si="3"/>
        <v>79</v>
      </c>
      <c r="E90" s="74" t="str">
        <f>IF(OR('Services - WHC'!E88="",'Services - WHC'!E88="[Enter service]"),"",'Services - WHC'!E88)</f>
        <v/>
      </c>
      <c r="F90" s="75" t="str">
        <f>IF(OR('Services - WHC'!F88="",'Services - WHC'!F88="[Select]"),"",'Services - WHC'!F88)</f>
        <v/>
      </c>
      <c r="G90" s="15"/>
      <c r="H90" s="270"/>
      <c r="I90" s="270"/>
      <c r="J90" s="270"/>
      <c r="K90" s="270"/>
      <c r="L90" s="270"/>
      <c r="M90" s="270"/>
      <c r="N90" s="270"/>
      <c r="O90" s="270"/>
      <c r="P90" s="270"/>
      <c r="Q90" s="271"/>
      <c r="R90" s="272"/>
      <c r="S90" s="77">
        <f t="shared" si="2"/>
        <v>0</v>
      </c>
      <c r="T90" s="17"/>
    </row>
    <row r="91" spans="1:20" ht="12" customHeight="1" x14ac:dyDescent="0.2">
      <c r="A91" s="6"/>
      <c r="B91" s="6"/>
      <c r="C91" s="13"/>
      <c r="D91" s="19">
        <f t="shared" si="3"/>
        <v>80</v>
      </c>
      <c r="E91" s="74" t="str">
        <f>IF(OR('Services - WHC'!E89="",'Services - WHC'!E89="[Enter service]"),"",'Services - WHC'!E89)</f>
        <v/>
      </c>
      <c r="F91" s="75" t="str">
        <f>IF(OR('Services - WHC'!F89="",'Services - WHC'!F89="[Select]"),"",'Services - WHC'!F89)</f>
        <v/>
      </c>
      <c r="G91" s="15"/>
      <c r="H91" s="270"/>
      <c r="I91" s="270"/>
      <c r="J91" s="270"/>
      <c r="K91" s="270"/>
      <c r="L91" s="270"/>
      <c r="M91" s="270"/>
      <c r="N91" s="270"/>
      <c r="O91" s="270"/>
      <c r="P91" s="270"/>
      <c r="Q91" s="271"/>
      <c r="R91" s="272"/>
      <c r="S91" s="77">
        <f t="shared" si="2"/>
        <v>0</v>
      </c>
      <c r="T91" s="17"/>
    </row>
    <row r="92" spans="1:20" ht="12" customHeight="1" x14ac:dyDescent="0.2">
      <c r="A92" s="6"/>
      <c r="B92" s="6"/>
      <c r="C92" s="13"/>
      <c r="D92" s="19">
        <f t="shared" si="3"/>
        <v>81</v>
      </c>
      <c r="E92" s="74" t="str">
        <f>IF(OR('Services - WHC'!E90="",'Services - WHC'!E90="[Enter service]"),"",'Services - WHC'!E90)</f>
        <v/>
      </c>
      <c r="F92" s="75" t="str">
        <f>IF(OR('Services - WHC'!F90="",'Services - WHC'!F90="[Select]"),"",'Services - WHC'!F90)</f>
        <v/>
      </c>
      <c r="G92" s="15"/>
      <c r="H92" s="270"/>
      <c r="I92" s="270"/>
      <c r="J92" s="270"/>
      <c r="K92" s="270"/>
      <c r="L92" s="270"/>
      <c r="M92" s="270"/>
      <c r="N92" s="270"/>
      <c r="O92" s="270"/>
      <c r="P92" s="270"/>
      <c r="Q92" s="271"/>
      <c r="R92" s="272"/>
      <c r="S92" s="77">
        <f t="shared" si="2"/>
        <v>0</v>
      </c>
      <c r="T92" s="17"/>
    </row>
    <row r="93" spans="1:20" ht="12" customHeight="1" x14ac:dyDescent="0.2">
      <c r="A93" s="6"/>
      <c r="B93" s="6"/>
      <c r="C93" s="13"/>
      <c r="D93" s="19">
        <f t="shared" si="3"/>
        <v>82</v>
      </c>
      <c r="E93" s="74" t="str">
        <f>IF(OR('Services - WHC'!E91="",'Services - WHC'!E91="[Enter service]"),"",'Services - WHC'!E91)</f>
        <v/>
      </c>
      <c r="F93" s="75" t="str">
        <f>IF(OR('Services - WHC'!F91="",'Services - WHC'!F91="[Select]"),"",'Services - WHC'!F91)</f>
        <v/>
      </c>
      <c r="G93" s="15"/>
      <c r="H93" s="270"/>
      <c r="I93" s="270"/>
      <c r="J93" s="270"/>
      <c r="K93" s="270"/>
      <c r="L93" s="270"/>
      <c r="M93" s="270"/>
      <c r="N93" s="270"/>
      <c r="O93" s="270"/>
      <c r="P93" s="270"/>
      <c r="Q93" s="271"/>
      <c r="R93" s="272"/>
      <c r="S93" s="77">
        <f t="shared" si="2"/>
        <v>0</v>
      </c>
      <c r="T93" s="17"/>
    </row>
    <row r="94" spans="1:20" ht="12" customHeight="1" x14ac:dyDescent="0.2">
      <c r="A94" s="6"/>
      <c r="B94" s="6"/>
      <c r="C94" s="13"/>
      <c r="D94" s="19">
        <f t="shared" si="3"/>
        <v>83</v>
      </c>
      <c r="E94" s="74" t="str">
        <f>IF(OR('Services - WHC'!E92="",'Services - WHC'!E92="[Enter service]"),"",'Services - WHC'!E92)</f>
        <v/>
      </c>
      <c r="F94" s="75" t="str">
        <f>IF(OR('Services - WHC'!F92="",'Services - WHC'!F92="[Select]"),"",'Services - WHC'!F92)</f>
        <v/>
      </c>
      <c r="G94" s="15"/>
      <c r="H94" s="270"/>
      <c r="I94" s="270"/>
      <c r="J94" s="270"/>
      <c r="K94" s="270"/>
      <c r="L94" s="270"/>
      <c r="M94" s="270"/>
      <c r="N94" s="270"/>
      <c r="O94" s="270"/>
      <c r="P94" s="270"/>
      <c r="Q94" s="271"/>
      <c r="R94" s="272"/>
      <c r="S94" s="77">
        <f t="shared" si="2"/>
        <v>0</v>
      </c>
      <c r="T94" s="17"/>
    </row>
    <row r="95" spans="1:20" ht="12" customHeight="1" x14ac:dyDescent="0.2">
      <c r="A95" s="6"/>
      <c r="B95" s="6"/>
      <c r="C95" s="13"/>
      <c r="D95" s="19">
        <f t="shared" si="3"/>
        <v>84</v>
      </c>
      <c r="E95" s="74" t="str">
        <f>IF(OR('Services - WHC'!E93="",'Services - WHC'!E93="[Enter service]"),"",'Services - WHC'!E93)</f>
        <v/>
      </c>
      <c r="F95" s="75" t="str">
        <f>IF(OR('Services - WHC'!F93="",'Services - WHC'!F93="[Select]"),"",'Services - WHC'!F93)</f>
        <v/>
      </c>
      <c r="G95" s="15"/>
      <c r="H95" s="270"/>
      <c r="I95" s="270"/>
      <c r="J95" s="270"/>
      <c r="K95" s="270"/>
      <c r="L95" s="270"/>
      <c r="M95" s="270"/>
      <c r="N95" s="270"/>
      <c r="O95" s="270"/>
      <c r="P95" s="270"/>
      <c r="Q95" s="271"/>
      <c r="R95" s="272"/>
      <c r="S95" s="77">
        <f t="shared" si="2"/>
        <v>0</v>
      </c>
      <c r="T95" s="17"/>
    </row>
    <row r="96" spans="1:20" ht="12" customHeight="1" x14ac:dyDescent="0.2">
      <c r="A96" s="6"/>
      <c r="B96" s="6"/>
      <c r="C96" s="13"/>
      <c r="D96" s="19">
        <f t="shared" si="3"/>
        <v>85</v>
      </c>
      <c r="E96" s="74" t="str">
        <f>IF(OR('Services - WHC'!E94="",'Services - WHC'!E94="[Enter service]"),"",'Services - WHC'!E94)</f>
        <v/>
      </c>
      <c r="F96" s="75" t="str">
        <f>IF(OR('Services - WHC'!F94="",'Services - WHC'!F94="[Select]"),"",'Services - WHC'!F94)</f>
        <v/>
      </c>
      <c r="G96" s="15"/>
      <c r="H96" s="270"/>
      <c r="I96" s="270"/>
      <c r="J96" s="270"/>
      <c r="K96" s="270"/>
      <c r="L96" s="270"/>
      <c r="M96" s="270"/>
      <c r="N96" s="270"/>
      <c r="O96" s="270"/>
      <c r="P96" s="270"/>
      <c r="Q96" s="271"/>
      <c r="R96" s="272"/>
      <c r="S96" s="77">
        <f t="shared" si="2"/>
        <v>0</v>
      </c>
      <c r="T96" s="17"/>
    </row>
    <row r="97" spans="1:20" ht="12" customHeight="1" x14ac:dyDescent="0.2">
      <c r="A97" s="6"/>
      <c r="B97" s="6"/>
      <c r="C97" s="13"/>
      <c r="D97" s="19">
        <f t="shared" si="3"/>
        <v>86</v>
      </c>
      <c r="E97" s="74" t="str">
        <f>IF(OR('Services - WHC'!E95="",'Services - WHC'!E95="[Enter service]"),"",'Services - WHC'!E95)</f>
        <v/>
      </c>
      <c r="F97" s="75" t="str">
        <f>IF(OR('Services - WHC'!F95="",'Services - WHC'!F95="[Select]"),"",'Services - WHC'!F95)</f>
        <v/>
      </c>
      <c r="G97" s="15"/>
      <c r="H97" s="270"/>
      <c r="I97" s="270"/>
      <c r="J97" s="270"/>
      <c r="K97" s="270"/>
      <c r="L97" s="270"/>
      <c r="M97" s="270"/>
      <c r="N97" s="270"/>
      <c r="O97" s="270"/>
      <c r="P97" s="270"/>
      <c r="Q97" s="271"/>
      <c r="R97" s="272"/>
      <c r="S97" s="77">
        <f t="shared" si="2"/>
        <v>0</v>
      </c>
      <c r="T97" s="17"/>
    </row>
    <row r="98" spans="1:20" ht="12" customHeight="1" x14ac:dyDescent="0.2">
      <c r="A98" s="6"/>
      <c r="B98" s="6"/>
      <c r="C98" s="13"/>
      <c r="D98" s="19">
        <f t="shared" si="3"/>
        <v>87</v>
      </c>
      <c r="E98" s="74" t="str">
        <f>IF(OR('Services - WHC'!E96="",'Services - WHC'!E96="[Enter service]"),"",'Services - WHC'!E96)</f>
        <v/>
      </c>
      <c r="F98" s="75" t="str">
        <f>IF(OR('Services - WHC'!F96="",'Services - WHC'!F96="[Select]"),"",'Services - WHC'!F96)</f>
        <v/>
      </c>
      <c r="G98" s="15"/>
      <c r="H98" s="270"/>
      <c r="I98" s="270"/>
      <c r="J98" s="270"/>
      <c r="K98" s="270"/>
      <c r="L98" s="270"/>
      <c r="M98" s="270"/>
      <c r="N98" s="270"/>
      <c r="O98" s="270"/>
      <c r="P98" s="270"/>
      <c r="Q98" s="271"/>
      <c r="R98" s="272"/>
      <c r="S98" s="77">
        <f t="shared" si="2"/>
        <v>0</v>
      </c>
      <c r="T98" s="17"/>
    </row>
    <row r="99" spans="1:20" ht="12" customHeight="1" x14ac:dyDescent="0.2">
      <c r="A99" s="6"/>
      <c r="B99" s="6"/>
      <c r="C99" s="13"/>
      <c r="D99" s="19">
        <f t="shared" si="3"/>
        <v>88</v>
      </c>
      <c r="E99" s="74" t="str">
        <f>IF(OR('Services - WHC'!E97="",'Services - WHC'!E97="[Enter service]"),"",'Services - WHC'!E97)</f>
        <v/>
      </c>
      <c r="F99" s="75" t="str">
        <f>IF(OR('Services - WHC'!F97="",'Services - WHC'!F97="[Select]"),"",'Services - WHC'!F97)</f>
        <v/>
      </c>
      <c r="G99" s="15"/>
      <c r="H99" s="270"/>
      <c r="I99" s="270"/>
      <c r="J99" s="270"/>
      <c r="K99" s="270"/>
      <c r="L99" s="270"/>
      <c r="M99" s="270"/>
      <c r="N99" s="270"/>
      <c r="O99" s="270"/>
      <c r="P99" s="270"/>
      <c r="Q99" s="271"/>
      <c r="R99" s="272"/>
      <c r="S99" s="77">
        <f t="shared" si="2"/>
        <v>0</v>
      </c>
      <c r="T99" s="17"/>
    </row>
    <row r="100" spans="1:20" ht="12" customHeight="1" x14ac:dyDescent="0.2">
      <c r="A100" s="6"/>
      <c r="B100" s="6"/>
      <c r="C100" s="13"/>
      <c r="D100" s="19">
        <f t="shared" si="3"/>
        <v>89</v>
      </c>
      <c r="E100" s="74" t="str">
        <f>IF(OR('Services - WHC'!E98="",'Services - WHC'!E98="[Enter service]"),"",'Services - WHC'!E98)</f>
        <v/>
      </c>
      <c r="F100" s="75" t="str">
        <f>IF(OR('Services - WHC'!F98="",'Services - WHC'!F98="[Select]"),"",'Services - WHC'!F98)</f>
        <v/>
      </c>
      <c r="G100" s="15"/>
      <c r="H100" s="270"/>
      <c r="I100" s="270"/>
      <c r="J100" s="270"/>
      <c r="K100" s="270"/>
      <c r="L100" s="270"/>
      <c r="M100" s="270"/>
      <c r="N100" s="270"/>
      <c r="O100" s="270"/>
      <c r="P100" s="270"/>
      <c r="Q100" s="271"/>
      <c r="R100" s="272"/>
      <c r="S100" s="77">
        <f t="shared" si="2"/>
        <v>0</v>
      </c>
      <c r="T100" s="17"/>
    </row>
    <row r="101" spans="1:20" ht="12" customHeight="1" x14ac:dyDescent="0.2">
      <c r="A101" s="6"/>
      <c r="B101" s="6"/>
      <c r="C101" s="13"/>
      <c r="D101" s="19">
        <f t="shared" si="3"/>
        <v>90</v>
      </c>
      <c r="E101" s="74" t="str">
        <f>IF(OR('Services - WHC'!E99="",'Services - WHC'!E99="[Enter service]"),"",'Services - WHC'!E99)</f>
        <v/>
      </c>
      <c r="F101" s="75" t="str">
        <f>IF(OR('Services - WHC'!F99="",'Services - WHC'!F99="[Select]"),"",'Services - WHC'!F99)</f>
        <v/>
      </c>
      <c r="G101" s="15"/>
      <c r="H101" s="270"/>
      <c r="I101" s="270"/>
      <c r="J101" s="270"/>
      <c r="K101" s="270"/>
      <c r="L101" s="270"/>
      <c r="M101" s="270"/>
      <c r="N101" s="270"/>
      <c r="O101" s="270"/>
      <c r="P101" s="270"/>
      <c r="Q101" s="271"/>
      <c r="R101" s="272"/>
      <c r="S101" s="77">
        <f t="shared" si="2"/>
        <v>0</v>
      </c>
      <c r="T101" s="17"/>
    </row>
    <row r="102" spans="1:20" ht="12" customHeight="1" x14ac:dyDescent="0.2">
      <c r="A102" s="6"/>
      <c r="B102" s="6"/>
      <c r="C102" s="13"/>
      <c r="D102" s="19">
        <f t="shared" si="3"/>
        <v>91</v>
      </c>
      <c r="E102" s="74" t="str">
        <f>IF(OR('Services - WHC'!E100="",'Services - WHC'!E100="[Enter service]"),"",'Services - WHC'!E100)</f>
        <v/>
      </c>
      <c r="F102" s="75" t="str">
        <f>IF(OR('Services - WHC'!F100="",'Services - WHC'!F100="[Select]"),"",'Services - WHC'!F100)</f>
        <v/>
      </c>
      <c r="G102" s="15"/>
      <c r="H102" s="270"/>
      <c r="I102" s="270"/>
      <c r="J102" s="270"/>
      <c r="K102" s="270"/>
      <c r="L102" s="270"/>
      <c r="M102" s="270"/>
      <c r="N102" s="270"/>
      <c r="O102" s="270"/>
      <c r="P102" s="270"/>
      <c r="Q102" s="271"/>
      <c r="R102" s="272"/>
      <c r="S102" s="77">
        <f t="shared" si="2"/>
        <v>0</v>
      </c>
      <c r="T102" s="17"/>
    </row>
    <row r="103" spans="1:20" ht="12" customHeight="1" x14ac:dyDescent="0.2">
      <c r="A103" s="6"/>
      <c r="B103" s="6"/>
      <c r="C103" s="13"/>
      <c r="D103" s="19">
        <f t="shared" si="3"/>
        <v>92</v>
      </c>
      <c r="E103" s="74" t="str">
        <f>IF(OR('Services - WHC'!E101="",'Services - WHC'!E101="[Enter service]"),"",'Services - WHC'!E101)</f>
        <v/>
      </c>
      <c r="F103" s="75" t="str">
        <f>IF(OR('Services - WHC'!F101="",'Services - WHC'!F101="[Select]"),"",'Services - WHC'!F101)</f>
        <v/>
      </c>
      <c r="G103" s="15"/>
      <c r="H103" s="270"/>
      <c r="I103" s="270"/>
      <c r="J103" s="270"/>
      <c r="K103" s="270"/>
      <c r="L103" s="270"/>
      <c r="M103" s="270"/>
      <c r="N103" s="270"/>
      <c r="O103" s="270"/>
      <c r="P103" s="270"/>
      <c r="Q103" s="271"/>
      <c r="R103" s="272"/>
      <c r="S103" s="77">
        <f t="shared" si="2"/>
        <v>0</v>
      </c>
      <c r="T103" s="17"/>
    </row>
    <row r="104" spans="1:20" ht="12" customHeight="1" x14ac:dyDescent="0.2">
      <c r="A104" s="6"/>
      <c r="B104" s="6"/>
      <c r="C104" s="13"/>
      <c r="D104" s="19">
        <f t="shared" si="3"/>
        <v>93</v>
      </c>
      <c r="E104" s="74" t="str">
        <f>IF(OR('Services - WHC'!E102="",'Services - WHC'!E102="[Enter service]"),"",'Services - WHC'!E102)</f>
        <v/>
      </c>
      <c r="F104" s="75" t="str">
        <f>IF(OR('Services - WHC'!F102="",'Services - WHC'!F102="[Select]"),"",'Services - WHC'!F102)</f>
        <v/>
      </c>
      <c r="G104" s="15"/>
      <c r="H104" s="270"/>
      <c r="I104" s="270"/>
      <c r="J104" s="270"/>
      <c r="K104" s="270"/>
      <c r="L104" s="270"/>
      <c r="M104" s="270"/>
      <c r="N104" s="270"/>
      <c r="O104" s="270"/>
      <c r="P104" s="270"/>
      <c r="Q104" s="271"/>
      <c r="R104" s="272"/>
      <c r="S104" s="77">
        <f t="shared" si="2"/>
        <v>0</v>
      </c>
      <c r="T104" s="17"/>
    </row>
    <row r="105" spans="1:20" ht="12" customHeight="1" x14ac:dyDescent="0.2">
      <c r="A105" s="6"/>
      <c r="B105" s="6"/>
      <c r="C105" s="13"/>
      <c r="D105" s="19">
        <f t="shared" si="3"/>
        <v>94</v>
      </c>
      <c r="E105" s="74" t="str">
        <f>IF(OR('Services - WHC'!E103="",'Services - WHC'!E103="[Enter service]"),"",'Services - WHC'!E103)</f>
        <v/>
      </c>
      <c r="F105" s="75" t="str">
        <f>IF(OR('Services - WHC'!F103="",'Services - WHC'!F103="[Select]"),"",'Services - WHC'!F103)</f>
        <v/>
      </c>
      <c r="G105" s="15"/>
      <c r="H105" s="270"/>
      <c r="I105" s="270"/>
      <c r="J105" s="270"/>
      <c r="K105" s="270"/>
      <c r="L105" s="270"/>
      <c r="M105" s="270"/>
      <c r="N105" s="270"/>
      <c r="O105" s="270"/>
      <c r="P105" s="270"/>
      <c r="Q105" s="271"/>
      <c r="R105" s="272"/>
      <c r="S105" s="77">
        <f t="shared" si="2"/>
        <v>0</v>
      </c>
      <c r="T105" s="17"/>
    </row>
    <row r="106" spans="1:20" ht="12" customHeight="1" x14ac:dyDescent="0.2">
      <c r="A106" s="6"/>
      <c r="B106" s="6"/>
      <c r="C106" s="13"/>
      <c r="D106" s="19">
        <f t="shared" si="3"/>
        <v>95</v>
      </c>
      <c r="E106" s="74" t="str">
        <f>IF(OR('Services - WHC'!E104="",'Services - WHC'!E104="[Enter service]"),"",'Services - WHC'!E104)</f>
        <v/>
      </c>
      <c r="F106" s="75" t="str">
        <f>IF(OR('Services - WHC'!F104="",'Services - WHC'!F104="[Select]"),"",'Services - WHC'!F104)</f>
        <v/>
      </c>
      <c r="G106" s="15"/>
      <c r="H106" s="270"/>
      <c r="I106" s="270"/>
      <c r="J106" s="270"/>
      <c r="K106" s="270"/>
      <c r="L106" s="270"/>
      <c r="M106" s="270"/>
      <c r="N106" s="270"/>
      <c r="O106" s="270"/>
      <c r="P106" s="270"/>
      <c r="Q106" s="271"/>
      <c r="R106" s="272"/>
      <c r="S106" s="77">
        <f t="shared" si="2"/>
        <v>0</v>
      </c>
      <c r="T106" s="17"/>
    </row>
    <row r="107" spans="1:20" ht="12" customHeight="1" x14ac:dyDescent="0.2">
      <c r="A107" s="6"/>
      <c r="B107" s="6"/>
      <c r="C107" s="13"/>
      <c r="D107" s="19">
        <f t="shared" si="3"/>
        <v>96</v>
      </c>
      <c r="E107" s="74" t="str">
        <f>IF(OR('Services - WHC'!E105="",'Services - WHC'!E105="[Enter service]"),"",'Services - WHC'!E105)</f>
        <v/>
      </c>
      <c r="F107" s="75" t="str">
        <f>IF(OR('Services - WHC'!F105="",'Services - WHC'!F105="[Select]"),"",'Services - WHC'!F105)</f>
        <v/>
      </c>
      <c r="G107" s="15"/>
      <c r="H107" s="270"/>
      <c r="I107" s="270"/>
      <c r="J107" s="270"/>
      <c r="K107" s="270"/>
      <c r="L107" s="270"/>
      <c r="M107" s="270"/>
      <c r="N107" s="270"/>
      <c r="O107" s="270"/>
      <c r="P107" s="270"/>
      <c r="Q107" s="271"/>
      <c r="R107" s="272"/>
      <c r="S107" s="77">
        <f t="shared" si="2"/>
        <v>0</v>
      </c>
      <c r="T107" s="17"/>
    </row>
    <row r="108" spans="1:20" ht="12" customHeight="1" x14ac:dyDescent="0.2">
      <c r="A108" s="6"/>
      <c r="B108" s="6"/>
      <c r="C108" s="13"/>
      <c r="D108" s="19">
        <f t="shared" si="3"/>
        <v>97</v>
      </c>
      <c r="E108" s="74" t="str">
        <f>IF(OR('Services - WHC'!E106="",'Services - WHC'!E106="[Enter service]"),"",'Services - WHC'!E106)</f>
        <v/>
      </c>
      <c r="F108" s="75" t="str">
        <f>IF(OR('Services - WHC'!F106="",'Services - WHC'!F106="[Select]"),"",'Services - WHC'!F106)</f>
        <v/>
      </c>
      <c r="G108" s="15"/>
      <c r="H108" s="270"/>
      <c r="I108" s="270"/>
      <c r="J108" s="270"/>
      <c r="K108" s="270"/>
      <c r="L108" s="270"/>
      <c r="M108" s="270"/>
      <c r="N108" s="270"/>
      <c r="O108" s="270"/>
      <c r="P108" s="270"/>
      <c r="Q108" s="271"/>
      <c r="R108" s="272"/>
      <c r="S108" s="77">
        <f t="shared" si="2"/>
        <v>0</v>
      </c>
      <c r="T108" s="17"/>
    </row>
    <row r="109" spans="1:20" ht="12" customHeight="1" x14ac:dyDescent="0.2">
      <c r="A109" s="6"/>
      <c r="B109" s="6"/>
      <c r="C109" s="13"/>
      <c r="D109" s="19">
        <f t="shared" si="3"/>
        <v>98</v>
      </c>
      <c r="E109" s="74" t="str">
        <f>IF(OR('Services - WHC'!E107="",'Services - WHC'!E107="[Enter service]"),"",'Services - WHC'!E107)</f>
        <v/>
      </c>
      <c r="F109" s="75" t="str">
        <f>IF(OR('Services - WHC'!F107="",'Services - WHC'!F107="[Select]"),"",'Services - WHC'!F107)</f>
        <v/>
      </c>
      <c r="G109" s="15"/>
      <c r="H109" s="270"/>
      <c r="I109" s="270"/>
      <c r="J109" s="270"/>
      <c r="K109" s="270"/>
      <c r="L109" s="270"/>
      <c r="M109" s="270"/>
      <c r="N109" s="270"/>
      <c r="O109" s="270"/>
      <c r="P109" s="270"/>
      <c r="Q109" s="271"/>
      <c r="R109" s="272"/>
      <c r="S109" s="77">
        <f t="shared" si="2"/>
        <v>0</v>
      </c>
      <c r="T109" s="17"/>
    </row>
    <row r="110" spans="1:20" ht="12" customHeight="1" x14ac:dyDescent="0.2">
      <c r="A110" s="6"/>
      <c r="B110" s="6"/>
      <c r="C110" s="13"/>
      <c r="D110" s="19">
        <f t="shared" si="3"/>
        <v>99</v>
      </c>
      <c r="E110" s="74" t="str">
        <f>IF(OR('Services - WHC'!E108="",'Services - WHC'!E108="[Enter service]"),"",'Services - WHC'!E108)</f>
        <v/>
      </c>
      <c r="F110" s="75" t="str">
        <f>IF(OR('Services - WHC'!F108="",'Services - WHC'!F108="[Select]"),"",'Services - WHC'!F108)</f>
        <v/>
      </c>
      <c r="G110" s="15"/>
      <c r="H110" s="270"/>
      <c r="I110" s="270"/>
      <c r="J110" s="270"/>
      <c r="K110" s="270"/>
      <c r="L110" s="270"/>
      <c r="M110" s="270"/>
      <c r="N110" s="270"/>
      <c r="O110" s="270"/>
      <c r="P110" s="270"/>
      <c r="Q110" s="271"/>
      <c r="R110" s="272"/>
      <c r="S110" s="77">
        <f t="shared" si="2"/>
        <v>0</v>
      </c>
      <c r="T110" s="17"/>
    </row>
    <row r="111" spans="1:20" ht="12" customHeight="1" x14ac:dyDescent="0.2">
      <c r="A111" s="6"/>
      <c r="B111" s="6"/>
      <c r="C111" s="13"/>
      <c r="D111" s="19">
        <f t="shared" si="3"/>
        <v>100</v>
      </c>
      <c r="E111" s="74" t="str">
        <f>IF(OR('Services - WHC'!E109="",'Services - WHC'!E109="[Enter service]"),"",'Services - WHC'!E109)</f>
        <v/>
      </c>
      <c r="F111" s="75" t="str">
        <f>IF(OR('Services - WHC'!F109="",'Services - WHC'!F109="[Select]"),"",'Services - WHC'!F109)</f>
        <v/>
      </c>
      <c r="G111" s="15"/>
      <c r="H111" s="270"/>
      <c r="I111" s="270"/>
      <c r="J111" s="270"/>
      <c r="K111" s="270"/>
      <c r="L111" s="270"/>
      <c r="M111" s="270"/>
      <c r="N111" s="270"/>
      <c r="O111" s="270"/>
      <c r="P111" s="270"/>
      <c r="Q111" s="271"/>
      <c r="R111" s="272"/>
      <c r="S111" s="77">
        <f t="shared" si="2"/>
        <v>0</v>
      </c>
      <c r="T111" s="17"/>
    </row>
    <row r="112" spans="1:20" ht="12" customHeight="1" x14ac:dyDescent="0.2">
      <c r="A112" s="6"/>
      <c r="B112" s="6"/>
      <c r="C112" s="13"/>
      <c r="D112" s="19">
        <f t="shared" si="3"/>
        <v>101</v>
      </c>
      <c r="E112" s="74" t="str">
        <f>IF(OR('Services - WHC'!E110="",'Services - WHC'!E110="[Enter service]"),"",'Services - WHC'!E110)</f>
        <v/>
      </c>
      <c r="F112" s="75" t="str">
        <f>IF(OR('Services - WHC'!F110="",'Services - WHC'!F110="[Select]"),"",'Services - WHC'!F110)</f>
        <v/>
      </c>
      <c r="G112" s="15"/>
      <c r="H112" s="308"/>
      <c r="I112" s="308"/>
      <c r="J112" s="308"/>
      <c r="K112" s="308"/>
      <c r="L112" s="308"/>
      <c r="M112" s="308"/>
      <c r="N112" s="308"/>
      <c r="O112" s="308"/>
      <c r="P112" s="308"/>
      <c r="Q112" s="309"/>
      <c r="R112" s="275"/>
      <c r="S112" s="77">
        <f t="shared" si="2"/>
        <v>0</v>
      </c>
      <c r="T112" s="17"/>
    </row>
    <row r="113" spans="1:20" ht="12" customHeight="1" x14ac:dyDescent="0.2">
      <c r="A113" s="6"/>
      <c r="B113" s="6"/>
      <c r="C113" s="13"/>
      <c r="D113" s="19">
        <f t="shared" si="3"/>
        <v>102</v>
      </c>
      <c r="E113" s="74" t="str">
        <f>IF(OR('Services - WHC'!E111="",'Services - WHC'!E111="[Enter service]"),"",'Services - WHC'!E111)</f>
        <v/>
      </c>
      <c r="F113" s="75" t="str">
        <f>IF(OR('Services - WHC'!F111="",'Services - WHC'!F111="[Select]"),"",'Services - WHC'!F111)</f>
        <v/>
      </c>
      <c r="G113" s="15"/>
      <c r="H113" s="308"/>
      <c r="I113" s="308"/>
      <c r="J113" s="308"/>
      <c r="K113" s="308"/>
      <c r="L113" s="308"/>
      <c r="M113" s="308"/>
      <c r="N113" s="308"/>
      <c r="O113" s="308"/>
      <c r="P113" s="308"/>
      <c r="Q113" s="309"/>
      <c r="R113" s="275"/>
      <c r="S113" s="77">
        <f t="shared" si="2"/>
        <v>0</v>
      </c>
      <c r="T113" s="17"/>
    </row>
    <row r="114" spans="1:20" ht="12" customHeight="1" x14ac:dyDescent="0.2">
      <c r="A114" s="6"/>
      <c r="B114" s="6"/>
      <c r="C114" s="13"/>
      <c r="D114" s="19">
        <f t="shared" si="3"/>
        <v>103</v>
      </c>
      <c r="E114" s="74" t="str">
        <f>IF(OR('Services - WHC'!E112="",'Services - WHC'!E112="[Enter service]"),"",'Services - WHC'!E112)</f>
        <v/>
      </c>
      <c r="F114" s="75" t="str">
        <f>IF(OR('Services - WHC'!F112="",'Services - WHC'!F112="[Select]"),"",'Services - WHC'!F112)</f>
        <v/>
      </c>
      <c r="G114" s="15"/>
      <c r="H114" s="308"/>
      <c r="I114" s="308"/>
      <c r="J114" s="308"/>
      <c r="K114" s="308"/>
      <c r="L114" s="308"/>
      <c r="M114" s="308"/>
      <c r="N114" s="308"/>
      <c r="O114" s="308"/>
      <c r="P114" s="308"/>
      <c r="Q114" s="309"/>
      <c r="R114" s="275"/>
      <c r="S114" s="77">
        <f t="shared" si="2"/>
        <v>0</v>
      </c>
      <c r="T114" s="17"/>
    </row>
    <row r="115" spans="1:20" ht="12" customHeight="1" x14ac:dyDescent="0.2">
      <c r="A115" s="6"/>
      <c r="B115" s="6"/>
      <c r="C115" s="13"/>
      <c r="D115" s="19">
        <f t="shared" si="3"/>
        <v>104</v>
      </c>
      <c r="E115" s="74" t="str">
        <f>IF(OR('Services - WHC'!E113="",'Services - WHC'!E113="[Enter service]"),"",'Services - WHC'!E113)</f>
        <v/>
      </c>
      <c r="F115" s="75" t="str">
        <f>IF(OR('Services - WHC'!F113="",'Services - WHC'!F113="[Select]"),"",'Services - WHC'!F113)</f>
        <v/>
      </c>
      <c r="G115" s="15"/>
      <c r="H115" s="308"/>
      <c r="I115" s="308"/>
      <c r="J115" s="308"/>
      <c r="K115" s="308"/>
      <c r="L115" s="308"/>
      <c r="M115" s="308"/>
      <c r="N115" s="308"/>
      <c r="O115" s="308"/>
      <c r="P115" s="308"/>
      <c r="Q115" s="309"/>
      <c r="R115" s="275"/>
      <c r="S115" s="77">
        <f t="shared" si="2"/>
        <v>0</v>
      </c>
      <c r="T115" s="17"/>
    </row>
    <row r="116" spans="1:20" ht="12" customHeight="1" x14ac:dyDescent="0.2">
      <c r="A116" s="6"/>
      <c r="B116" s="6"/>
      <c r="C116" s="13"/>
      <c r="D116" s="19">
        <f t="shared" si="3"/>
        <v>105</v>
      </c>
      <c r="E116" s="74" t="str">
        <f>IF(OR('Services - WHC'!E114="",'Services - WHC'!E114="[Enter service]"),"",'Services - WHC'!E114)</f>
        <v/>
      </c>
      <c r="F116" s="75" t="str">
        <f>IF(OR('Services - WHC'!F114="",'Services - WHC'!F114="[Select]"),"",'Services - WHC'!F114)</f>
        <v/>
      </c>
      <c r="G116" s="15"/>
      <c r="H116" s="308"/>
      <c r="I116" s="308"/>
      <c r="J116" s="308"/>
      <c r="K116" s="308"/>
      <c r="L116" s="308"/>
      <c r="M116" s="308"/>
      <c r="N116" s="308"/>
      <c r="O116" s="308"/>
      <c r="P116" s="308"/>
      <c r="Q116" s="309"/>
      <c r="R116" s="275"/>
      <c r="S116" s="77">
        <f t="shared" si="2"/>
        <v>0</v>
      </c>
      <c r="T116" s="17"/>
    </row>
    <row r="117" spans="1:20" ht="12" customHeight="1" x14ac:dyDescent="0.2">
      <c r="A117" s="6"/>
      <c r="B117" s="6"/>
      <c r="C117" s="13"/>
      <c r="D117" s="19">
        <f t="shared" si="3"/>
        <v>106</v>
      </c>
      <c r="E117" s="74" t="str">
        <f>IF(OR('Services - WHC'!E115="",'Services - WHC'!E115="[Enter service]"),"",'Services - WHC'!E115)</f>
        <v/>
      </c>
      <c r="F117" s="75" t="str">
        <f>IF(OR('Services - WHC'!F115="",'Services - WHC'!F115="[Select]"),"",'Services - WHC'!F115)</f>
        <v/>
      </c>
      <c r="G117" s="15"/>
      <c r="H117" s="308"/>
      <c r="I117" s="308"/>
      <c r="J117" s="308"/>
      <c r="K117" s="308"/>
      <c r="L117" s="308"/>
      <c r="M117" s="308"/>
      <c r="N117" s="308"/>
      <c r="O117" s="308"/>
      <c r="P117" s="308"/>
      <c r="Q117" s="309"/>
      <c r="R117" s="275"/>
      <c r="S117" s="77">
        <f t="shared" si="2"/>
        <v>0</v>
      </c>
      <c r="T117" s="17"/>
    </row>
    <row r="118" spans="1:20" ht="12" customHeight="1" x14ac:dyDescent="0.2">
      <c r="A118" s="6"/>
      <c r="B118" s="6"/>
      <c r="C118" s="13"/>
      <c r="D118" s="19">
        <f t="shared" si="3"/>
        <v>107</v>
      </c>
      <c r="E118" s="74" t="str">
        <f>IF(OR('Services - WHC'!E116="",'Services - WHC'!E116="[Enter service]"),"",'Services - WHC'!E116)</f>
        <v/>
      </c>
      <c r="F118" s="75" t="str">
        <f>IF(OR('Services - WHC'!F116="",'Services - WHC'!F116="[Select]"),"",'Services - WHC'!F116)</f>
        <v/>
      </c>
      <c r="G118" s="15"/>
      <c r="H118" s="308"/>
      <c r="I118" s="308"/>
      <c r="J118" s="308"/>
      <c r="K118" s="308"/>
      <c r="L118" s="308"/>
      <c r="M118" s="308"/>
      <c r="N118" s="308"/>
      <c r="O118" s="308"/>
      <c r="P118" s="308"/>
      <c r="Q118" s="309"/>
      <c r="R118" s="275"/>
      <c r="S118" s="77">
        <f t="shared" si="2"/>
        <v>0</v>
      </c>
      <c r="T118" s="17"/>
    </row>
    <row r="119" spans="1:20" ht="12" customHeight="1" x14ac:dyDescent="0.2">
      <c r="A119" s="6"/>
      <c r="B119" s="6"/>
      <c r="C119" s="13"/>
      <c r="D119" s="19">
        <f t="shared" si="3"/>
        <v>108</v>
      </c>
      <c r="E119" s="74" t="str">
        <f>IF(OR('Services - WHC'!E117="",'Services - WHC'!E117="[Enter service]"),"",'Services - WHC'!E117)</f>
        <v/>
      </c>
      <c r="F119" s="75" t="str">
        <f>IF(OR('Services - WHC'!F117="",'Services - WHC'!F117="[Select]"),"",'Services - WHC'!F117)</f>
        <v/>
      </c>
      <c r="G119" s="15"/>
      <c r="H119" s="308"/>
      <c r="I119" s="308"/>
      <c r="J119" s="308"/>
      <c r="K119" s="308"/>
      <c r="L119" s="308"/>
      <c r="M119" s="308"/>
      <c r="N119" s="308"/>
      <c r="O119" s="308"/>
      <c r="P119" s="308"/>
      <c r="Q119" s="309"/>
      <c r="R119" s="275"/>
      <c r="S119" s="77">
        <f t="shared" si="2"/>
        <v>0</v>
      </c>
      <c r="T119" s="17"/>
    </row>
    <row r="120" spans="1:20" ht="12" customHeight="1" x14ac:dyDescent="0.2">
      <c r="A120" s="6"/>
      <c r="B120" s="6"/>
      <c r="C120" s="13"/>
      <c r="D120" s="19">
        <f t="shared" si="3"/>
        <v>109</v>
      </c>
      <c r="E120" s="74" t="str">
        <f>IF(OR('Services - WHC'!E118="",'Services - WHC'!E118="[Enter service]"),"",'Services - WHC'!E118)</f>
        <v/>
      </c>
      <c r="F120" s="75" t="str">
        <f>IF(OR('Services - WHC'!F118="",'Services - WHC'!F118="[Select]"),"",'Services - WHC'!F118)</f>
        <v/>
      </c>
      <c r="G120" s="15"/>
      <c r="H120" s="308"/>
      <c r="I120" s="308"/>
      <c r="J120" s="308"/>
      <c r="K120" s="308"/>
      <c r="L120" s="308"/>
      <c r="M120" s="308"/>
      <c r="N120" s="308"/>
      <c r="O120" s="308"/>
      <c r="P120" s="308"/>
      <c r="Q120" s="309"/>
      <c r="R120" s="275"/>
      <c r="S120" s="77">
        <f t="shared" si="2"/>
        <v>0</v>
      </c>
      <c r="T120" s="17"/>
    </row>
    <row r="121" spans="1:20" ht="12" customHeight="1" x14ac:dyDescent="0.2">
      <c r="A121" s="6"/>
      <c r="B121" s="6"/>
      <c r="C121" s="13"/>
      <c r="D121" s="19">
        <f t="shared" si="3"/>
        <v>110</v>
      </c>
      <c r="E121" s="74" t="str">
        <f>IF(OR('Services - WHC'!E119="",'Services - WHC'!E119="[Enter service]"),"",'Services - WHC'!E119)</f>
        <v/>
      </c>
      <c r="F121" s="75" t="str">
        <f>IF(OR('Services - WHC'!F119="",'Services - WHC'!F119="[Select]"),"",'Services - WHC'!F119)</f>
        <v/>
      </c>
      <c r="G121" s="15"/>
      <c r="H121" s="308"/>
      <c r="I121" s="308"/>
      <c r="J121" s="308"/>
      <c r="K121" s="308"/>
      <c r="L121" s="308"/>
      <c r="M121" s="308"/>
      <c r="N121" s="308"/>
      <c r="O121" s="308"/>
      <c r="P121" s="308"/>
      <c r="Q121" s="309"/>
      <c r="R121" s="275"/>
      <c r="S121" s="77">
        <f t="shared" si="2"/>
        <v>0</v>
      </c>
      <c r="T121" s="17"/>
    </row>
    <row r="122" spans="1:20" ht="12" customHeight="1" x14ac:dyDescent="0.2">
      <c r="A122" s="6"/>
      <c r="B122" s="6"/>
      <c r="C122" s="13"/>
      <c r="D122" s="19">
        <f t="shared" si="3"/>
        <v>111</v>
      </c>
      <c r="E122" s="74" t="str">
        <f>IF(OR('Services - WHC'!E120="",'Services - WHC'!E120="[Enter service]"),"",'Services - WHC'!E120)</f>
        <v/>
      </c>
      <c r="F122" s="75" t="str">
        <f>IF(OR('Services - WHC'!F120="",'Services - WHC'!F120="[Select]"),"",'Services - WHC'!F120)</f>
        <v/>
      </c>
      <c r="G122" s="15"/>
      <c r="H122" s="308"/>
      <c r="I122" s="308"/>
      <c r="J122" s="308"/>
      <c r="K122" s="308"/>
      <c r="L122" s="308"/>
      <c r="M122" s="308"/>
      <c r="N122" s="308"/>
      <c r="O122" s="308"/>
      <c r="P122" s="308"/>
      <c r="Q122" s="309"/>
      <c r="R122" s="275"/>
      <c r="S122" s="77">
        <f t="shared" si="2"/>
        <v>0</v>
      </c>
      <c r="T122" s="17"/>
    </row>
    <row r="123" spans="1:20" ht="12" customHeight="1" x14ac:dyDescent="0.2">
      <c r="A123" s="6"/>
      <c r="B123" s="6"/>
      <c r="C123" s="13"/>
      <c r="D123" s="19">
        <f t="shared" si="3"/>
        <v>112</v>
      </c>
      <c r="E123" s="74" t="str">
        <f>IF(OR('Services - WHC'!E121="",'Services - WHC'!E121="[Enter service]"),"",'Services - WHC'!E121)</f>
        <v/>
      </c>
      <c r="F123" s="75" t="str">
        <f>IF(OR('Services - WHC'!F121="",'Services - WHC'!F121="[Select]"),"",'Services - WHC'!F121)</f>
        <v/>
      </c>
      <c r="G123" s="15"/>
      <c r="H123" s="308"/>
      <c r="I123" s="308"/>
      <c r="J123" s="308"/>
      <c r="K123" s="308"/>
      <c r="L123" s="308"/>
      <c r="M123" s="308"/>
      <c r="N123" s="308"/>
      <c r="O123" s="308"/>
      <c r="P123" s="308"/>
      <c r="Q123" s="309"/>
      <c r="R123" s="275"/>
      <c r="S123" s="77">
        <f t="shared" si="2"/>
        <v>0</v>
      </c>
      <c r="T123" s="17"/>
    </row>
    <row r="124" spans="1:20" ht="12" customHeight="1" x14ac:dyDescent="0.2">
      <c r="A124" s="6"/>
      <c r="B124" s="6"/>
      <c r="C124" s="13"/>
      <c r="D124" s="19">
        <f t="shared" si="3"/>
        <v>113</v>
      </c>
      <c r="E124" s="74" t="str">
        <f>IF(OR('Services - WHC'!E122="",'Services - WHC'!E122="[Enter service]"),"",'Services - WHC'!E122)</f>
        <v/>
      </c>
      <c r="F124" s="75" t="str">
        <f>IF(OR('Services - WHC'!F122="",'Services - WHC'!F122="[Select]"),"",'Services - WHC'!F122)</f>
        <v/>
      </c>
      <c r="G124" s="15"/>
      <c r="H124" s="308"/>
      <c r="I124" s="308"/>
      <c r="J124" s="308"/>
      <c r="K124" s="308"/>
      <c r="L124" s="308"/>
      <c r="M124" s="308"/>
      <c r="N124" s="308"/>
      <c r="O124" s="308"/>
      <c r="P124" s="308"/>
      <c r="Q124" s="309"/>
      <c r="R124" s="275"/>
      <c r="S124" s="77">
        <f t="shared" si="2"/>
        <v>0</v>
      </c>
      <c r="T124" s="17"/>
    </row>
    <row r="125" spans="1:20" ht="12" customHeight="1" x14ac:dyDescent="0.2">
      <c r="A125" s="6"/>
      <c r="B125" s="6"/>
      <c r="C125" s="13"/>
      <c r="D125" s="19">
        <f t="shared" si="3"/>
        <v>114</v>
      </c>
      <c r="E125" s="74" t="str">
        <f>IF(OR('Services - WHC'!E123="",'Services - WHC'!E123="[Enter service]"),"",'Services - WHC'!E123)</f>
        <v/>
      </c>
      <c r="F125" s="75" t="str">
        <f>IF(OR('Services - WHC'!F123="",'Services - WHC'!F123="[Select]"),"",'Services - WHC'!F123)</f>
        <v/>
      </c>
      <c r="G125" s="15"/>
      <c r="H125" s="308"/>
      <c r="I125" s="308"/>
      <c r="J125" s="308"/>
      <c r="K125" s="308"/>
      <c r="L125" s="308"/>
      <c r="M125" s="308"/>
      <c r="N125" s="308"/>
      <c r="O125" s="308"/>
      <c r="P125" s="308"/>
      <c r="Q125" s="309"/>
      <c r="R125" s="275"/>
      <c r="S125" s="77">
        <f t="shared" si="2"/>
        <v>0</v>
      </c>
      <c r="T125" s="17"/>
    </row>
    <row r="126" spans="1:20" ht="12" customHeight="1" x14ac:dyDescent="0.2">
      <c r="A126" s="6"/>
      <c r="B126" s="6"/>
      <c r="C126" s="13"/>
      <c r="D126" s="19">
        <f t="shared" si="3"/>
        <v>115</v>
      </c>
      <c r="E126" s="74" t="str">
        <f>IF(OR('Services - WHC'!E124="",'Services - WHC'!E124="[Enter service]"),"",'Services - WHC'!E124)</f>
        <v/>
      </c>
      <c r="F126" s="75" t="str">
        <f>IF(OR('Services - WHC'!F124="",'Services - WHC'!F124="[Select]"),"",'Services - WHC'!F124)</f>
        <v/>
      </c>
      <c r="G126" s="15"/>
      <c r="H126" s="308"/>
      <c r="I126" s="308"/>
      <c r="J126" s="308"/>
      <c r="K126" s="308"/>
      <c r="L126" s="308"/>
      <c r="M126" s="308"/>
      <c r="N126" s="308"/>
      <c r="O126" s="308"/>
      <c r="P126" s="308"/>
      <c r="Q126" s="309"/>
      <c r="R126" s="275"/>
      <c r="S126" s="77">
        <f t="shared" si="2"/>
        <v>0</v>
      </c>
      <c r="T126" s="17"/>
    </row>
    <row r="127" spans="1:20" ht="12" customHeight="1" x14ac:dyDescent="0.2">
      <c r="A127" s="6"/>
      <c r="B127" s="6"/>
      <c r="C127" s="13"/>
      <c r="D127" s="19">
        <f t="shared" si="3"/>
        <v>116</v>
      </c>
      <c r="E127" s="74" t="str">
        <f>IF(OR('Services - WHC'!E125="",'Services - WHC'!E125="[Enter service]"),"",'Services - WHC'!E125)</f>
        <v/>
      </c>
      <c r="F127" s="75" t="str">
        <f>IF(OR('Services - WHC'!F125="",'Services - WHC'!F125="[Select]"),"",'Services - WHC'!F125)</f>
        <v/>
      </c>
      <c r="G127" s="15"/>
      <c r="H127" s="308"/>
      <c r="I127" s="308"/>
      <c r="J127" s="308"/>
      <c r="K127" s="308"/>
      <c r="L127" s="308"/>
      <c r="M127" s="308"/>
      <c r="N127" s="308"/>
      <c r="O127" s="308"/>
      <c r="P127" s="308"/>
      <c r="Q127" s="309"/>
      <c r="R127" s="275"/>
      <c r="S127" s="77">
        <f t="shared" si="2"/>
        <v>0</v>
      </c>
      <c r="T127" s="17"/>
    </row>
    <row r="128" spans="1:20" ht="12" customHeight="1" x14ac:dyDescent="0.2">
      <c r="A128" s="6"/>
      <c r="B128" s="6"/>
      <c r="C128" s="13"/>
      <c r="D128" s="19">
        <f t="shared" si="3"/>
        <v>117</v>
      </c>
      <c r="E128" s="74" t="str">
        <f>IF(OR('Services - WHC'!E126="",'Services - WHC'!E126="[Enter service]"),"",'Services - WHC'!E126)</f>
        <v/>
      </c>
      <c r="F128" s="75" t="str">
        <f>IF(OR('Services - WHC'!F126="",'Services - WHC'!F126="[Select]"),"",'Services - WHC'!F126)</f>
        <v/>
      </c>
      <c r="G128" s="15"/>
      <c r="H128" s="308"/>
      <c r="I128" s="308"/>
      <c r="J128" s="308"/>
      <c r="K128" s="308"/>
      <c r="L128" s="308"/>
      <c r="M128" s="308"/>
      <c r="N128" s="308"/>
      <c r="O128" s="308"/>
      <c r="P128" s="308"/>
      <c r="Q128" s="309"/>
      <c r="R128" s="275"/>
      <c r="S128" s="77">
        <f t="shared" si="2"/>
        <v>0</v>
      </c>
      <c r="T128" s="17"/>
    </row>
    <row r="129" spans="1:20" ht="12" customHeight="1" x14ac:dyDescent="0.2">
      <c r="A129" s="6"/>
      <c r="B129" s="6"/>
      <c r="C129" s="13"/>
      <c r="D129" s="19">
        <f t="shared" si="3"/>
        <v>118</v>
      </c>
      <c r="E129" s="74" t="str">
        <f>IF(OR('Services - WHC'!E127="",'Services - WHC'!E127="[Enter service]"),"",'Services - WHC'!E127)</f>
        <v/>
      </c>
      <c r="F129" s="75" t="str">
        <f>IF(OR('Services - WHC'!F127="",'Services - WHC'!F127="[Select]"),"",'Services - WHC'!F127)</f>
        <v/>
      </c>
      <c r="G129" s="15"/>
      <c r="H129" s="308"/>
      <c r="I129" s="308"/>
      <c r="J129" s="308"/>
      <c r="K129" s="308"/>
      <c r="L129" s="308"/>
      <c r="M129" s="308"/>
      <c r="N129" s="308"/>
      <c r="O129" s="308"/>
      <c r="P129" s="308"/>
      <c r="Q129" s="309"/>
      <c r="R129" s="275"/>
      <c r="S129" s="77">
        <f t="shared" si="2"/>
        <v>0</v>
      </c>
      <c r="T129" s="17"/>
    </row>
    <row r="130" spans="1:20" ht="12" customHeight="1" x14ac:dyDescent="0.2">
      <c r="A130" s="6"/>
      <c r="B130" s="6"/>
      <c r="C130" s="13"/>
      <c r="D130" s="19">
        <f t="shared" si="3"/>
        <v>119</v>
      </c>
      <c r="E130" s="74" t="str">
        <f>IF(OR('Services - WHC'!E128="",'Services - WHC'!E128="[Enter service]"),"",'Services - WHC'!E128)</f>
        <v/>
      </c>
      <c r="F130" s="75" t="str">
        <f>IF(OR('Services - WHC'!F128="",'Services - WHC'!F128="[Select]"),"",'Services - WHC'!F128)</f>
        <v/>
      </c>
      <c r="G130" s="15"/>
      <c r="H130" s="308"/>
      <c r="I130" s="308"/>
      <c r="J130" s="308"/>
      <c r="K130" s="308"/>
      <c r="L130" s="308"/>
      <c r="M130" s="308"/>
      <c r="N130" s="308"/>
      <c r="O130" s="308"/>
      <c r="P130" s="308"/>
      <c r="Q130" s="309"/>
      <c r="R130" s="275"/>
      <c r="S130" s="77">
        <f t="shared" si="2"/>
        <v>0</v>
      </c>
      <c r="T130" s="17"/>
    </row>
    <row r="131" spans="1:20" ht="12" customHeight="1" x14ac:dyDescent="0.2">
      <c r="A131" s="6"/>
      <c r="B131" s="6"/>
      <c r="C131" s="13"/>
      <c r="D131" s="19">
        <f t="shared" si="3"/>
        <v>120</v>
      </c>
      <c r="E131" s="74" t="str">
        <f>IF(OR('Services - WHC'!E129="",'Services - WHC'!E129="[Enter service]"),"",'Services - WHC'!E129)</f>
        <v/>
      </c>
      <c r="F131" s="75" t="str">
        <f>IF(OR('Services - WHC'!F129="",'Services - WHC'!F129="[Select]"),"",'Services - WHC'!F129)</f>
        <v/>
      </c>
      <c r="G131" s="15"/>
      <c r="H131" s="308"/>
      <c r="I131" s="308"/>
      <c r="J131" s="308"/>
      <c r="K131" s="308"/>
      <c r="L131" s="308"/>
      <c r="M131" s="308"/>
      <c r="N131" s="308"/>
      <c r="O131" s="308"/>
      <c r="P131" s="308"/>
      <c r="Q131" s="309"/>
      <c r="R131" s="275"/>
      <c r="S131" s="77">
        <f t="shared" si="2"/>
        <v>0</v>
      </c>
      <c r="T131" s="17"/>
    </row>
    <row r="132" spans="1:20" ht="12" customHeight="1" x14ac:dyDescent="0.2">
      <c r="A132" s="6"/>
      <c r="B132" s="6"/>
      <c r="C132" s="13"/>
      <c r="D132" s="19">
        <f t="shared" si="3"/>
        <v>121</v>
      </c>
      <c r="E132" s="74" t="str">
        <f>IF(OR('Services - WHC'!E130="",'Services - WHC'!E130="[Enter service]"),"",'Services - WHC'!E130)</f>
        <v/>
      </c>
      <c r="F132" s="75" t="str">
        <f>IF(OR('Services - WHC'!F130="",'Services - WHC'!F130="[Select]"),"",'Services - WHC'!F130)</f>
        <v/>
      </c>
      <c r="G132" s="15"/>
      <c r="H132" s="308"/>
      <c r="I132" s="308"/>
      <c r="J132" s="308"/>
      <c r="K132" s="308"/>
      <c r="L132" s="308"/>
      <c r="M132" s="308"/>
      <c r="N132" s="308"/>
      <c r="O132" s="308"/>
      <c r="P132" s="308"/>
      <c r="Q132" s="309"/>
      <c r="R132" s="275"/>
      <c r="S132" s="77">
        <f t="shared" si="2"/>
        <v>0</v>
      </c>
      <c r="T132" s="17"/>
    </row>
    <row r="133" spans="1:20" ht="12" customHeight="1" x14ac:dyDescent="0.2">
      <c r="A133" s="6"/>
      <c r="B133" s="6"/>
      <c r="C133" s="13"/>
      <c r="D133" s="19">
        <f t="shared" si="3"/>
        <v>122</v>
      </c>
      <c r="E133" s="74" t="str">
        <f>IF(OR('Services - WHC'!E131="",'Services - WHC'!E131="[Enter service]"),"",'Services - WHC'!E131)</f>
        <v/>
      </c>
      <c r="F133" s="75" t="str">
        <f>IF(OR('Services - WHC'!F131="",'Services - WHC'!F131="[Select]"),"",'Services - WHC'!F131)</f>
        <v/>
      </c>
      <c r="G133" s="15"/>
      <c r="H133" s="308"/>
      <c r="I133" s="308"/>
      <c r="J133" s="308"/>
      <c r="K133" s="308"/>
      <c r="L133" s="308"/>
      <c r="M133" s="308"/>
      <c r="N133" s="308"/>
      <c r="O133" s="308"/>
      <c r="P133" s="308"/>
      <c r="Q133" s="309"/>
      <c r="R133" s="275"/>
      <c r="S133" s="77">
        <f t="shared" si="2"/>
        <v>0</v>
      </c>
      <c r="T133" s="17"/>
    </row>
    <row r="134" spans="1:20" ht="12" customHeight="1" x14ac:dyDescent="0.2">
      <c r="A134" s="6"/>
      <c r="B134" s="6"/>
      <c r="C134" s="13"/>
      <c r="D134" s="19">
        <f t="shared" si="3"/>
        <v>123</v>
      </c>
      <c r="E134" s="74" t="str">
        <f>IF(OR('Services - WHC'!E132="",'Services - WHC'!E132="[Enter service]"),"",'Services - WHC'!E132)</f>
        <v/>
      </c>
      <c r="F134" s="75" t="str">
        <f>IF(OR('Services - WHC'!F132="",'Services - WHC'!F132="[Select]"),"",'Services - WHC'!F132)</f>
        <v/>
      </c>
      <c r="G134" s="15"/>
      <c r="H134" s="308"/>
      <c r="I134" s="308"/>
      <c r="J134" s="308"/>
      <c r="K134" s="308"/>
      <c r="L134" s="308"/>
      <c r="M134" s="308"/>
      <c r="N134" s="308"/>
      <c r="O134" s="308"/>
      <c r="P134" s="308"/>
      <c r="Q134" s="309"/>
      <c r="R134" s="275"/>
      <c r="S134" s="77">
        <f t="shared" si="2"/>
        <v>0</v>
      </c>
      <c r="T134" s="17"/>
    </row>
    <row r="135" spans="1:20" ht="12" customHeight="1" x14ac:dyDescent="0.2">
      <c r="A135" s="6"/>
      <c r="B135" s="6"/>
      <c r="C135" s="13"/>
      <c r="D135" s="19">
        <f t="shared" si="3"/>
        <v>124</v>
      </c>
      <c r="E135" s="74" t="str">
        <f>IF(OR('Services - WHC'!E133="",'Services - WHC'!E133="[Enter service]"),"",'Services - WHC'!E133)</f>
        <v/>
      </c>
      <c r="F135" s="75" t="str">
        <f>IF(OR('Services - WHC'!F133="",'Services - WHC'!F133="[Select]"),"",'Services - WHC'!F133)</f>
        <v/>
      </c>
      <c r="G135" s="15"/>
      <c r="H135" s="308"/>
      <c r="I135" s="308"/>
      <c r="J135" s="308"/>
      <c r="K135" s="308"/>
      <c r="L135" s="308"/>
      <c r="M135" s="308"/>
      <c r="N135" s="308"/>
      <c r="O135" s="308"/>
      <c r="P135" s="308"/>
      <c r="Q135" s="309"/>
      <c r="R135" s="275"/>
      <c r="S135" s="77">
        <f t="shared" si="2"/>
        <v>0</v>
      </c>
      <c r="T135" s="17"/>
    </row>
    <row r="136" spans="1:20" ht="12" customHeight="1" x14ac:dyDescent="0.2">
      <c r="A136" s="6"/>
      <c r="B136" s="6"/>
      <c r="C136" s="13"/>
      <c r="D136" s="19">
        <f t="shared" si="3"/>
        <v>125</v>
      </c>
      <c r="E136" s="74" t="str">
        <f>IF(OR('Services - WHC'!E134="",'Services - WHC'!E134="[Enter service]"),"",'Services - WHC'!E134)</f>
        <v/>
      </c>
      <c r="F136" s="75" t="str">
        <f>IF(OR('Services - WHC'!F134="",'Services - WHC'!F134="[Select]"),"",'Services - WHC'!F134)</f>
        <v/>
      </c>
      <c r="G136" s="15"/>
      <c r="H136" s="308"/>
      <c r="I136" s="308"/>
      <c r="J136" s="308"/>
      <c r="K136" s="308"/>
      <c r="L136" s="308"/>
      <c r="M136" s="308"/>
      <c r="N136" s="308"/>
      <c r="O136" s="308"/>
      <c r="P136" s="308"/>
      <c r="Q136" s="309"/>
      <c r="R136" s="275"/>
      <c r="S136" s="77">
        <f t="shared" si="2"/>
        <v>0</v>
      </c>
      <c r="T136" s="17"/>
    </row>
    <row r="137" spans="1:20" ht="12" customHeight="1" x14ac:dyDescent="0.2">
      <c r="A137" s="6"/>
      <c r="B137" s="6"/>
      <c r="C137" s="13"/>
      <c r="D137" s="19">
        <f t="shared" si="3"/>
        <v>126</v>
      </c>
      <c r="E137" s="74" t="str">
        <f>IF(OR('Services - WHC'!E135="",'Services - WHC'!E135="[Enter service]"),"",'Services - WHC'!E135)</f>
        <v/>
      </c>
      <c r="F137" s="75" t="str">
        <f>IF(OR('Services - WHC'!F135="",'Services - WHC'!F135="[Select]"),"",'Services - WHC'!F135)</f>
        <v/>
      </c>
      <c r="G137" s="15"/>
      <c r="H137" s="308"/>
      <c r="I137" s="308"/>
      <c r="J137" s="308"/>
      <c r="K137" s="308"/>
      <c r="L137" s="308"/>
      <c r="M137" s="308"/>
      <c r="N137" s="308"/>
      <c r="O137" s="308"/>
      <c r="P137" s="308"/>
      <c r="Q137" s="309"/>
      <c r="R137" s="275"/>
      <c r="S137" s="77">
        <f t="shared" si="2"/>
        <v>0</v>
      </c>
      <c r="T137" s="17"/>
    </row>
    <row r="138" spans="1:20" ht="12" customHeight="1" x14ac:dyDescent="0.2">
      <c r="A138" s="6"/>
      <c r="B138" s="6"/>
      <c r="C138" s="13"/>
      <c r="D138" s="19">
        <f t="shared" si="3"/>
        <v>127</v>
      </c>
      <c r="E138" s="74" t="str">
        <f>IF(OR('Services - WHC'!E136="",'Services - WHC'!E136="[Enter service]"),"",'Services - WHC'!E136)</f>
        <v/>
      </c>
      <c r="F138" s="75" t="str">
        <f>IF(OR('Services - WHC'!F136="",'Services - WHC'!F136="[Select]"),"",'Services - WHC'!F136)</f>
        <v/>
      </c>
      <c r="G138" s="15"/>
      <c r="H138" s="308"/>
      <c r="I138" s="308"/>
      <c r="J138" s="308"/>
      <c r="K138" s="308"/>
      <c r="L138" s="308"/>
      <c r="M138" s="308"/>
      <c r="N138" s="308"/>
      <c r="O138" s="308"/>
      <c r="P138" s="308"/>
      <c r="Q138" s="309"/>
      <c r="R138" s="275"/>
      <c r="S138" s="77">
        <f t="shared" si="2"/>
        <v>0</v>
      </c>
      <c r="T138" s="17"/>
    </row>
    <row r="139" spans="1:20" ht="12" customHeight="1" x14ac:dyDescent="0.2">
      <c r="A139" s="6"/>
      <c r="B139" s="6"/>
      <c r="C139" s="13"/>
      <c r="D139" s="19">
        <f t="shared" si="3"/>
        <v>128</v>
      </c>
      <c r="E139" s="74" t="str">
        <f>IF(OR('Services - WHC'!E137="",'Services - WHC'!E137="[Enter service]"),"",'Services - WHC'!E137)</f>
        <v/>
      </c>
      <c r="F139" s="75" t="str">
        <f>IF(OR('Services - WHC'!F137="",'Services - WHC'!F137="[Select]"),"",'Services - WHC'!F137)</f>
        <v/>
      </c>
      <c r="G139" s="15"/>
      <c r="H139" s="308"/>
      <c r="I139" s="308"/>
      <c r="J139" s="308"/>
      <c r="K139" s="308"/>
      <c r="L139" s="308"/>
      <c r="M139" s="308"/>
      <c r="N139" s="308"/>
      <c r="O139" s="308"/>
      <c r="P139" s="308"/>
      <c r="Q139" s="309"/>
      <c r="R139" s="275"/>
      <c r="S139" s="77">
        <f t="shared" si="2"/>
        <v>0</v>
      </c>
      <c r="T139" s="17"/>
    </row>
    <row r="140" spans="1:20" ht="12" customHeight="1" x14ac:dyDescent="0.2">
      <c r="A140" s="6"/>
      <c r="B140" s="6"/>
      <c r="C140" s="13"/>
      <c r="D140" s="19">
        <f t="shared" si="3"/>
        <v>129</v>
      </c>
      <c r="E140" s="74" t="str">
        <f>IF(OR('Services - WHC'!E138="",'Services - WHC'!E138="[Enter service]"),"",'Services - WHC'!E138)</f>
        <v/>
      </c>
      <c r="F140" s="75" t="str">
        <f>IF(OR('Services - WHC'!F138="",'Services - WHC'!F138="[Select]"),"",'Services - WHC'!F138)</f>
        <v/>
      </c>
      <c r="G140" s="15"/>
      <c r="H140" s="308"/>
      <c r="I140" s="308"/>
      <c r="J140" s="308"/>
      <c r="K140" s="308"/>
      <c r="L140" s="308"/>
      <c r="M140" s="308"/>
      <c r="N140" s="308"/>
      <c r="O140" s="308"/>
      <c r="P140" s="308"/>
      <c r="Q140" s="309"/>
      <c r="R140" s="275"/>
      <c r="S140" s="77">
        <f t="shared" si="2"/>
        <v>0</v>
      </c>
      <c r="T140" s="17"/>
    </row>
    <row r="141" spans="1:20" ht="12" customHeight="1" x14ac:dyDescent="0.2">
      <c r="A141" s="6"/>
      <c r="B141" s="6"/>
      <c r="C141" s="13"/>
      <c r="D141" s="19">
        <f t="shared" si="3"/>
        <v>130</v>
      </c>
      <c r="E141" s="74" t="str">
        <f>IF(OR('Services - WHC'!E139="",'Services - WHC'!E139="[Enter service]"),"",'Services - WHC'!E139)</f>
        <v/>
      </c>
      <c r="F141" s="75" t="str">
        <f>IF(OR('Services - WHC'!F139="",'Services - WHC'!F139="[Select]"),"",'Services - WHC'!F139)</f>
        <v/>
      </c>
      <c r="G141" s="15"/>
      <c r="H141" s="308"/>
      <c r="I141" s="308"/>
      <c r="J141" s="308"/>
      <c r="K141" s="308"/>
      <c r="L141" s="308"/>
      <c r="M141" s="308"/>
      <c r="N141" s="308"/>
      <c r="O141" s="308"/>
      <c r="P141" s="308"/>
      <c r="Q141" s="309"/>
      <c r="R141" s="275"/>
      <c r="S141" s="77">
        <f t="shared" si="2"/>
        <v>0</v>
      </c>
      <c r="T141" s="17"/>
    </row>
    <row r="142" spans="1:20" ht="12" customHeight="1" x14ac:dyDescent="0.2">
      <c r="A142" s="6"/>
      <c r="B142" s="6"/>
      <c r="C142" s="13"/>
      <c r="D142" s="19">
        <f t="shared" ref="D142:D151" si="4">D141+1</f>
        <v>131</v>
      </c>
      <c r="E142" s="74" t="str">
        <f>IF(OR('Services - WHC'!E140="",'Services - WHC'!E140="[Enter service]"),"",'Services - WHC'!E140)</f>
        <v/>
      </c>
      <c r="F142" s="75" t="str">
        <f>IF(OR('Services - WHC'!F140="",'Services - WHC'!F140="[Select]"),"",'Services - WHC'!F140)</f>
        <v/>
      </c>
      <c r="G142" s="15"/>
      <c r="H142" s="308"/>
      <c r="I142" s="308"/>
      <c r="J142" s="308"/>
      <c r="K142" s="308"/>
      <c r="L142" s="308"/>
      <c r="M142" s="308"/>
      <c r="N142" s="308"/>
      <c r="O142" s="308"/>
      <c r="P142" s="308"/>
      <c r="Q142" s="309"/>
      <c r="R142" s="275"/>
      <c r="S142" s="77">
        <f t="shared" si="2"/>
        <v>0</v>
      </c>
      <c r="T142" s="17"/>
    </row>
    <row r="143" spans="1:20" ht="12" customHeight="1" x14ac:dyDescent="0.2">
      <c r="A143" s="6"/>
      <c r="B143" s="6"/>
      <c r="C143" s="13"/>
      <c r="D143" s="19">
        <f t="shared" si="4"/>
        <v>132</v>
      </c>
      <c r="E143" s="74" t="str">
        <f>IF(OR('Services - WHC'!E141="",'Services - WHC'!E141="[Enter service]"),"",'Services - WHC'!E141)</f>
        <v/>
      </c>
      <c r="F143" s="75" t="str">
        <f>IF(OR('Services - WHC'!F141="",'Services - WHC'!F141="[Select]"),"",'Services - WHC'!F141)</f>
        <v/>
      </c>
      <c r="G143" s="15"/>
      <c r="H143" s="308"/>
      <c r="I143" s="308"/>
      <c r="J143" s="308"/>
      <c r="K143" s="308"/>
      <c r="L143" s="308"/>
      <c r="M143" s="308"/>
      <c r="N143" s="308"/>
      <c r="O143" s="308"/>
      <c r="P143" s="308"/>
      <c r="Q143" s="309"/>
      <c r="R143" s="275"/>
      <c r="S143" s="77">
        <f t="shared" si="2"/>
        <v>0</v>
      </c>
      <c r="T143" s="17"/>
    </row>
    <row r="144" spans="1:20" ht="12" customHeight="1" x14ac:dyDescent="0.2">
      <c r="A144" s="6"/>
      <c r="B144" s="6"/>
      <c r="C144" s="13"/>
      <c r="D144" s="19">
        <f t="shared" si="4"/>
        <v>133</v>
      </c>
      <c r="E144" s="74" t="str">
        <f>IF(OR('Services - WHC'!E142="",'Services - WHC'!E142="[Enter service]"),"",'Services - WHC'!E142)</f>
        <v/>
      </c>
      <c r="F144" s="75" t="str">
        <f>IF(OR('Services - WHC'!F142="",'Services - WHC'!F142="[Select]"),"",'Services - WHC'!F142)</f>
        <v/>
      </c>
      <c r="G144" s="15"/>
      <c r="H144" s="308"/>
      <c r="I144" s="308"/>
      <c r="J144" s="308"/>
      <c r="K144" s="308"/>
      <c r="L144" s="308"/>
      <c r="M144" s="308"/>
      <c r="N144" s="308"/>
      <c r="O144" s="308"/>
      <c r="P144" s="308"/>
      <c r="Q144" s="309"/>
      <c r="R144" s="275"/>
      <c r="S144" s="77">
        <f t="shared" si="2"/>
        <v>0</v>
      </c>
      <c r="T144" s="17"/>
    </row>
    <row r="145" spans="1:20" ht="12" customHeight="1" x14ac:dyDescent="0.2">
      <c r="A145" s="6"/>
      <c r="B145" s="6"/>
      <c r="C145" s="13"/>
      <c r="D145" s="19">
        <f t="shared" si="4"/>
        <v>134</v>
      </c>
      <c r="E145" s="74" t="str">
        <f>IF(OR('Services - WHC'!E143="",'Services - WHC'!E143="[Enter service]"),"",'Services - WHC'!E143)</f>
        <v/>
      </c>
      <c r="F145" s="75" t="str">
        <f>IF(OR('Services - WHC'!F143="",'Services - WHC'!F143="[Select]"),"",'Services - WHC'!F143)</f>
        <v/>
      </c>
      <c r="G145" s="15"/>
      <c r="H145" s="308"/>
      <c r="I145" s="308"/>
      <c r="J145" s="308"/>
      <c r="K145" s="308"/>
      <c r="L145" s="308"/>
      <c r="M145" s="308"/>
      <c r="N145" s="308"/>
      <c r="O145" s="308"/>
      <c r="P145" s="308"/>
      <c r="Q145" s="309"/>
      <c r="R145" s="275"/>
      <c r="S145" s="77">
        <f t="shared" si="2"/>
        <v>0</v>
      </c>
      <c r="T145" s="17"/>
    </row>
    <row r="146" spans="1:20" ht="12" customHeight="1" x14ac:dyDescent="0.2">
      <c r="A146" s="6"/>
      <c r="B146" s="6"/>
      <c r="C146" s="13"/>
      <c r="D146" s="19">
        <f t="shared" si="4"/>
        <v>135</v>
      </c>
      <c r="E146" s="74" t="str">
        <f>IF(OR('Services - WHC'!E144="",'Services - WHC'!E144="[Enter service]"),"",'Services - WHC'!E144)</f>
        <v/>
      </c>
      <c r="F146" s="75" t="str">
        <f>IF(OR('Services - WHC'!F144="",'Services - WHC'!F144="[Select]"),"",'Services - WHC'!F144)</f>
        <v/>
      </c>
      <c r="G146" s="15"/>
      <c r="H146" s="308"/>
      <c r="I146" s="308"/>
      <c r="J146" s="308"/>
      <c r="K146" s="308"/>
      <c r="L146" s="308"/>
      <c r="M146" s="308"/>
      <c r="N146" s="308"/>
      <c r="O146" s="308"/>
      <c r="P146" s="308"/>
      <c r="Q146" s="309"/>
      <c r="R146" s="275"/>
      <c r="S146" s="77">
        <f t="shared" si="2"/>
        <v>0</v>
      </c>
      <c r="T146" s="17"/>
    </row>
    <row r="147" spans="1:20" ht="12" customHeight="1" x14ac:dyDescent="0.2">
      <c r="A147" s="6"/>
      <c r="B147" s="6"/>
      <c r="C147" s="13"/>
      <c r="D147" s="19">
        <f t="shared" si="4"/>
        <v>136</v>
      </c>
      <c r="E147" s="74" t="str">
        <f>IF(OR('Services - WHC'!E145="",'Services - WHC'!E145="[Enter service]"),"",'Services - WHC'!E145)</f>
        <v/>
      </c>
      <c r="F147" s="75" t="str">
        <f>IF(OR('Services - WHC'!F145="",'Services - WHC'!F145="[Select]"),"",'Services - WHC'!F145)</f>
        <v/>
      </c>
      <c r="G147" s="15"/>
      <c r="H147" s="308"/>
      <c r="I147" s="308"/>
      <c r="J147" s="308"/>
      <c r="K147" s="308"/>
      <c r="L147" s="308"/>
      <c r="M147" s="308"/>
      <c r="N147" s="308"/>
      <c r="O147" s="308"/>
      <c r="P147" s="308"/>
      <c r="Q147" s="309"/>
      <c r="R147" s="275"/>
      <c r="S147" s="77">
        <f t="shared" si="2"/>
        <v>0</v>
      </c>
      <c r="T147" s="17"/>
    </row>
    <row r="148" spans="1:20" ht="12" customHeight="1" x14ac:dyDescent="0.2">
      <c r="A148" s="6"/>
      <c r="B148" s="6"/>
      <c r="C148" s="13"/>
      <c r="D148" s="19">
        <f t="shared" si="4"/>
        <v>137</v>
      </c>
      <c r="E148" s="74" t="str">
        <f>IF(OR('Services - WHC'!E146="",'Services - WHC'!E146="[Enter service]"),"",'Services - WHC'!E146)</f>
        <v/>
      </c>
      <c r="F148" s="75" t="str">
        <f>IF(OR('Services - WHC'!F146="",'Services - WHC'!F146="[Select]"),"",'Services - WHC'!F146)</f>
        <v/>
      </c>
      <c r="G148" s="15"/>
      <c r="H148" s="308"/>
      <c r="I148" s="308"/>
      <c r="J148" s="308"/>
      <c r="K148" s="308"/>
      <c r="L148" s="308"/>
      <c r="M148" s="308"/>
      <c r="N148" s="308"/>
      <c r="O148" s="308"/>
      <c r="P148" s="308"/>
      <c r="Q148" s="309"/>
      <c r="R148" s="275"/>
      <c r="S148" s="77">
        <f t="shared" si="2"/>
        <v>0</v>
      </c>
      <c r="T148" s="17"/>
    </row>
    <row r="149" spans="1:20" ht="12" customHeight="1" x14ac:dyDescent="0.2">
      <c r="A149" s="6"/>
      <c r="B149" s="6"/>
      <c r="C149" s="13"/>
      <c r="D149" s="19">
        <f t="shared" si="4"/>
        <v>138</v>
      </c>
      <c r="E149" s="74" t="str">
        <f>IF(OR('Services - WHC'!E147="",'Services - WHC'!E147="[Enter service]"),"",'Services - WHC'!E147)</f>
        <v/>
      </c>
      <c r="F149" s="75" t="str">
        <f>IF(OR('Services - WHC'!F147="",'Services - WHC'!F147="[Select]"),"",'Services - WHC'!F147)</f>
        <v/>
      </c>
      <c r="G149" s="15"/>
      <c r="H149" s="308"/>
      <c r="I149" s="308"/>
      <c r="J149" s="308"/>
      <c r="K149" s="308"/>
      <c r="L149" s="308"/>
      <c r="M149" s="308"/>
      <c r="N149" s="308"/>
      <c r="O149" s="308"/>
      <c r="P149" s="308"/>
      <c r="Q149" s="309"/>
      <c r="R149" s="275"/>
      <c r="S149" s="77">
        <f t="shared" si="2"/>
        <v>0</v>
      </c>
      <c r="T149" s="17"/>
    </row>
    <row r="150" spans="1:20" ht="12" customHeight="1" x14ac:dyDescent="0.2">
      <c r="A150" s="6"/>
      <c r="B150" s="6"/>
      <c r="C150" s="13"/>
      <c r="D150" s="19">
        <f t="shared" si="4"/>
        <v>139</v>
      </c>
      <c r="E150" s="74" t="str">
        <f>IF(OR('Services - WHC'!E148="",'Services - WHC'!E148="[Enter service]"),"",'Services - WHC'!E148)</f>
        <v/>
      </c>
      <c r="F150" s="75" t="str">
        <f>IF(OR('Services - WHC'!F148="",'Services - WHC'!F148="[Select]"),"",'Services - WHC'!F148)</f>
        <v/>
      </c>
      <c r="G150" s="15"/>
      <c r="H150" s="308"/>
      <c r="I150" s="308"/>
      <c r="J150" s="308"/>
      <c r="K150" s="308"/>
      <c r="L150" s="308"/>
      <c r="M150" s="308"/>
      <c r="N150" s="308"/>
      <c r="O150" s="308"/>
      <c r="P150" s="308"/>
      <c r="Q150" s="309"/>
      <c r="R150" s="275"/>
      <c r="S150" s="77">
        <f t="shared" si="2"/>
        <v>0</v>
      </c>
      <c r="T150" s="17"/>
    </row>
    <row r="151" spans="1:20" ht="12" customHeight="1" x14ac:dyDescent="0.2">
      <c r="A151" s="6"/>
      <c r="B151" s="6"/>
      <c r="C151" s="13"/>
      <c r="D151" s="19">
        <f t="shared" si="4"/>
        <v>140</v>
      </c>
      <c r="E151" s="74" t="str">
        <f>IF(OR('Services - WHC'!E149="",'Services - WHC'!E149="[Enter service]"),"",'Services - WHC'!E149)</f>
        <v/>
      </c>
      <c r="F151" s="75" t="str">
        <f>IF(OR('Services - WHC'!F149="",'Services - WHC'!F149="[Select]"),"",'Services - WHC'!F149)</f>
        <v/>
      </c>
      <c r="G151" s="15"/>
      <c r="H151" s="308"/>
      <c r="I151" s="308"/>
      <c r="J151" s="308"/>
      <c r="K151" s="308"/>
      <c r="L151" s="308"/>
      <c r="M151" s="308"/>
      <c r="N151" s="308"/>
      <c r="O151" s="308"/>
      <c r="P151" s="308"/>
      <c r="Q151" s="309"/>
      <c r="R151" s="275"/>
      <c r="S151" s="77">
        <f t="shared" si="2"/>
        <v>0</v>
      </c>
      <c r="T151" s="17"/>
    </row>
    <row r="152" spans="1:20" ht="12" customHeight="1" thickBot="1" x14ac:dyDescent="0.25">
      <c r="A152" s="6"/>
      <c r="B152" s="6"/>
      <c r="C152" s="13"/>
      <c r="D152" s="14"/>
      <c r="E152" s="78" t="s">
        <v>92</v>
      </c>
      <c r="F152" s="79"/>
      <c r="G152" s="15"/>
      <c r="H152" s="273"/>
      <c r="I152" s="273"/>
      <c r="J152" s="273"/>
      <c r="K152" s="273"/>
      <c r="L152" s="273"/>
      <c r="M152" s="273"/>
      <c r="N152" s="273"/>
      <c r="O152" s="273"/>
      <c r="P152" s="273"/>
      <c r="Q152" s="274">
        <v>125000</v>
      </c>
      <c r="R152" s="275">
        <f>58996+90425445+320000+14404211</f>
        <v>105208652</v>
      </c>
      <c r="S152" s="81">
        <f t="shared" si="2"/>
        <v>105333652</v>
      </c>
      <c r="T152" s="17"/>
    </row>
    <row r="153" spans="1:20" s="28" customFormat="1" ht="12" customHeight="1" thickTop="1" x14ac:dyDescent="0.2">
      <c r="A153" s="23"/>
      <c r="B153" s="23"/>
      <c r="C153" s="24"/>
      <c r="D153" s="14"/>
      <c r="E153" s="50" t="s">
        <v>91</v>
      </c>
      <c r="F153" s="51"/>
      <c r="G153" s="15"/>
      <c r="H153" s="276">
        <f t="shared" ref="H153:Q153" si="5">+SUM(H12:H152)</f>
        <v>3518457</v>
      </c>
      <c r="I153" s="276">
        <f t="shared" si="5"/>
        <v>25045826</v>
      </c>
      <c r="J153" s="276">
        <f t="shared" si="5"/>
        <v>23730187</v>
      </c>
      <c r="K153" s="276">
        <f t="shared" si="5"/>
        <v>2000000</v>
      </c>
      <c r="L153" s="276">
        <f t="shared" si="5"/>
        <v>0</v>
      </c>
      <c r="M153" s="276">
        <f t="shared" si="5"/>
        <v>0</v>
      </c>
      <c r="N153" s="276">
        <f t="shared" si="5"/>
        <v>0</v>
      </c>
      <c r="O153" s="276">
        <f t="shared" si="5"/>
        <v>2182000</v>
      </c>
      <c r="P153" s="276">
        <f t="shared" si="5"/>
        <v>22520000</v>
      </c>
      <c r="Q153" s="276">
        <f t="shared" si="5"/>
        <v>2832077</v>
      </c>
      <c r="R153" s="277"/>
      <c r="S153" s="278">
        <f>SUM(H153:R153)</f>
        <v>81828547</v>
      </c>
      <c r="T153" s="27"/>
    </row>
    <row r="154" spans="1:20" ht="12.6" customHeight="1" thickBot="1" x14ac:dyDescent="0.25">
      <c r="A154" s="6"/>
      <c r="B154" s="6"/>
      <c r="C154" s="32"/>
      <c r="D154" s="33"/>
      <c r="E154" s="34"/>
      <c r="F154" s="35"/>
      <c r="G154" s="35"/>
      <c r="H154" s="35"/>
      <c r="I154" s="130"/>
      <c r="J154" s="130"/>
      <c r="K154" s="130"/>
      <c r="L154" s="130"/>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ht="15" x14ac:dyDescent="0.2">
      <c r="B156" s="42"/>
      <c r="C156" s="42"/>
      <c r="D156" s="42"/>
      <c r="E156" s="42"/>
      <c r="F156" s="42"/>
      <c r="G156" s="42"/>
      <c r="H156" s="3"/>
      <c r="I156" s="3"/>
      <c r="J156" s="3"/>
      <c r="K156" s="3"/>
      <c r="L156" s="3"/>
      <c r="M156" s="42"/>
      <c r="S156" s="6"/>
    </row>
    <row r="157" spans="1:20" ht="15.75" thickBot="1" x14ac:dyDescent="0.25">
      <c r="B157" s="42"/>
      <c r="C157" s="42"/>
      <c r="D157" s="42"/>
      <c r="E157" s="42"/>
      <c r="F157" s="42"/>
      <c r="G157" s="42"/>
      <c r="H157" s="3"/>
      <c r="I157" s="3"/>
      <c r="J157" s="3"/>
      <c r="K157" s="3"/>
      <c r="L157" s="3"/>
      <c r="M157" s="42"/>
      <c r="S157" s="6"/>
    </row>
    <row r="158" spans="1:20" ht="15" x14ac:dyDescent="0.2">
      <c r="B158" s="42"/>
      <c r="C158" s="410"/>
      <c r="D158" s="411"/>
      <c r="E158" s="411"/>
      <c r="F158" s="412"/>
      <c r="G158" s="412"/>
      <c r="H158" s="413"/>
      <c r="I158" s="3"/>
      <c r="J158" s="3"/>
      <c r="K158" s="3"/>
      <c r="L158" s="3"/>
      <c r="M158" s="42"/>
      <c r="O158" s="16"/>
    </row>
    <row r="159" spans="1:20" ht="15" x14ac:dyDescent="0.2">
      <c r="B159" s="42"/>
      <c r="C159" s="414"/>
      <c r="D159" s="16"/>
      <c r="E159" s="415" t="s">
        <v>273</v>
      </c>
      <c r="F159" s="15"/>
      <c r="G159" s="15"/>
      <c r="H159" s="31"/>
      <c r="I159" s="3"/>
      <c r="J159" s="3"/>
      <c r="K159" s="3"/>
      <c r="L159" s="3"/>
      <c r="M159" s="42"/>
      <c r="N159" s="16"/>
      <c r="O159" s="16"/>
    </row>
    <row r="160" spans="1:20" ht="15" x14ac:dyDescent="0.2">
      <c r="B160" s="42"/>
      <c r="C160" s="414"/>
      <c r="D160" s="16"/>
      <c r="E160" s="3" t="s">
        <v>277</v>
      </c>
      <c r="F160" s="15" t="s">
        <v>270</v>
      </c>
      <c r="G160" s="416"/>
      <c r="H160" s="17"/>
      <c r="I160" s="3"/>
      <c r="J160" s="3"/>
      <c r="K160" s="3"/>
      <c r="L160" s="3"/>
      <c r="M160" s="42"/>
      <c r="N160" s="16"/>
      <c r="O160" s="16"/>
    </row>
    <row r="161" spans="2:15" ht="15" x14ac:dyDescent="0.2">
      <c r="B161" s="42"/>
      <c r="C161" s="414"/>
      <c r="D161" s="16"/>
      <c r="E161" s="417" t="s">
        <v>442</v>
      </c>
      <c r="F161" s="488">
        <v>125000</v>
      </c>
      <c r="G161" s="419"/>
      <c r="H161" s="17"/>
      <c r="I161" s="3"/>
      <c r="J161" s="3"/>
      <c r="K161" s="3"/>
      <c r="L161" s="3"/>
      <c r="M161" s="42"/>
      <c r="N161" s="16"/>
      <c r="O161" s="16"/>
    </row>
    <row r="162" spans="2:15" ht="15" x14ac:dyDescent="0.2">
      <c r="B162" s="42"/>
      <c r="C162" s="414"/>
      <c r="D162" s="16"/>
      <c r="E162" s="417" t="s">
        <v>443</v>
      </c>
      <c r="F162" s="418">
        <v>58996</v>
      </c>
      <c r="G162" s="419"/>
      <c r="H162" s="17"/>
      <c r="I162" s="3"/>
      <c r="J162" s="3"/>
      <c r="K162" s="3"/>
      <c r="L162" s="3"/>
      <c r="M162" s="42"/>
      <c r="N162" s="16"/>
      <c r="O162" s="16"/>
    </row>
    <row r="163" spans="2:15" ht="15" x14ac:dyDescent="0.2">
      <c r="B163" s="42"/>
      <c r="C163" s="414"/>
      <c r="D163" s="16"/>
      <c r="E163" s="417" t="s">
        <v>262</v>
      </c>
      <c r="F163" s="418">
        <v>90425445</v>
      </c>
      <c r="G163" s="419"/>
      <c r="H163" s="17"/>
      <c r="I163" s="3"/>
      <c r="J163" s="3"/>
      <c r="K163" s="3"/>
      <c r="L163" s="3"/>
      <c r="M163" s="42"/>
      <c r="N163" s="16"/>
      <c r="O163" s="16"/>
    </row>
    <row r="164" spans="2:15" ht="15" x14ac:dyDescent="0.2">
      <c r="B164" s="42"/>
      <c r="C164" s="414"/>
      <c r="D164" s="16"/>
      <c r="E164" s="417" t="s">
        <v>444</v>
      </c>
      <c r="F164" s="418">
        <v>320000</v>
      </c>
      <c r="G164" s="419"/>
      <c r="H164" s="17"/>
      <c r="I164" s="3"/>
      <c r="J164" s="3"/>
      <c r="K164" s="3"/>
      <c r="L164" s="3"/>
      <c r="M164" s="42"/>
      <c r="N164" s="16"/>
      <c r="O164" s="16"/>
    </row>
    <row r="165" spans="2:15" ht="15" x14ac:dyDescent="0.2">
      <c r="B165" s="42"/>
      <c r="C165" s="414"/>
      <c r="D165" s="16"/>
      <c r="E165" s="417" t="s">
        <v>445</v>
      </c>
      <c r="F165" s="418">
        <v>14404211</v>
      </c>
      <c r="G165" s="419"/>
      <c r="H165" s="17"/>
      <c r="I165" s="3"/>
      <c r="J165" s="3"/>
      <c r="K165" s="3"/>
      <c r="L165" s="3"/>
      <c r="M165" s="42"/>
      <c r="N165" s="16"/>
      <c r="O165" s="16"/>
    </row>
    <row r="166" spans="2:15" ht="15" x14ac:dyDescent="0.2">
      <c r="B166" s="42"/>
      <c r="C166" s="414"/>
      <c r="D166" s="16"/>
      <c r="E166" s="417" t="s">
        <v>272</v>
      </c>
      <c r="F166" s="418"/>
      <c r="G166" s="419"/>
      <c r="H166" s="17"/>
      <c r="I166" s="3"/>
      <c r="J166" s="3"/>
      <c r="K166" s="3"/>
      <c r="L166" s="3"/>
      <c r="M166" s="42"/>
      <c r="N166" s="16"/>
      <c r="O166" s="16"/>
    </row>
    <row r="167" spans="2:15" ht="15" x14ac:dyDescent="0.2">
      <c r="B167" s="42"/>
      <c r="C167" s="414"/>
      <c r="D167" s="16"/>
      <c r="E167" s="417" t="s">
        <v>272</v>
      </c>
      <c r="F167" s="418"/>
      <c r="G167" s="419"/>
      <c r="H167" s="17"/>
      <c r="I167" s="3"/>
      <c r="J167" s="3"/>
      <c r="K167" s="3"/>
      <c r="L167" s="3"/>
      <c r="M167" s="42"/>
    </row>
    <row r="168" spans="2:15" ht="15" x14ac:dyDescent="0.2">
      <c r="B168" s="42"/>
      <c r="C168" s="414"/>
      <c r="D168" s="16"/>
      <c r="E168" s="417" t="s">
        <v>272</v>
      </c>
      <c r="F168" s="418"/>
      <c r="G168" s="419"/>
      <c r="H168" s="17"/>
      <c r="I168" s="3"/>
      <c r="J168" s="3"/>
      <c r="K168" s="3"/>
      <c r="L168" s="3"/>
      <c r="M168" s="42"/>
    </row>
    <row r="169" spans="2:15" ht="15" x14ac:dyDescent="0.2">
      <c r="B169" s="42"/>
      <c r="C169" s="414"/>
      <c r="D169" s="16"/>
      <c r="E169" s="417" t="s">
        <v>272</v>
      </c>
      <c r="F169" s="418"/>
      <c r="G169" s="419"/>
      <c r="H169" s="17"/>
      <c r="I169" s="3"/>
      <c r="J169" s="3"/>
      <c r="K169" s="3"/>
      <c r="L169" s="3"/>
      <c r="M169" s="42"/>
    </row>
    <row r="170" spans="2:15" ht="15" x14ac:dyDescent="0.2">
      <c r="B170" s="42"/>
      <c r="C170" s="414"/>
      <c r="D170" s="16"/>
      <c r="E170" s="417" t="s">
        <v>272</v>
      </c>
      <c r="F170" s="418"/>
      <c r="G170" s="419"/>
      <c r="H170" s="17"/>
      <c r="I170" s="3"/>
      <c r="J170" s="3"/>
      <c r="K170" s="3"/>
      <c r="L170" s="3"/>
      <c r="M170" s="42"/>
    </row>
    <row r="171" spans="2:15" ht="15" x14ac:dyDescent="0.2">
      <c r="B171" s="42"/>
      <c r="C171" s="414"/>
      <c r="D171" s="16"/>
      <c r="E171" s="417" t="s">
        <v>272</v>
      </c>
      <c r="F171" s="418"/>
      <c r="G171" s="419"/>
      <c r="H171" s="17"/>
      <c r="I171" s="3"/>
      <c r="J171" s="3"/>
      <c r="K171" s="3"/>
      <c r="L171" s="3"/>
      <c r="M171" s="42"/>
    </row>
    <row r="172" spans="2:15" ht="15" x14ac:dyDescent="0.2">
      <c r="B172" s="42"/>
      <c r="C172" s="414"/>
      <c r="D172" s="16"/>
      <c r="E172" s="417" t="s">
        <v>272</v>
      </c>
      <c r="F172" s="418"/>
      <c r="G172" s="419"/>
      <c r="H172" s="17"/>
      <c r="I172" s="3"/>
      <c r="J172" s="3"/>
      <c r="K172" s="3"/>
      <c r="L172" s="3"/>
      <c r="M172" s="42"/>
    </row>
    <row r="173" spans="2:15" ht="15" x14ac:dyDescent="0.2">
      <c r="B173" s="42"/>
      <c r="C173" s="414"/>
      <c r="D173" s="16"/>
      <c r="E173" s="417" t="s">
        <v>272</v>
      </c>
      <c r="F173" s="418"/>
      <c r="G173" s="419"/>
      <c r="H173" s="17"/>
      <c r="I173" s="3"/>
      <c r="J173" s="3"/>
      <c r="K173" s="3"/>
      <c r="L173" s="3"/>
      <c r="M173" s="42"/>
    </row>
    <row r="174" spans="2:15" ht="15" x14ac:dyDescent="0.2">
      <c r="B174" s="42"/>
      <c r="C174" s="414"/>
      <c r="D174" s="16"/>
      <c r="E174" s="420" t="s">
        <v>91</v>
      </c>
      <c r="F174" s="421">
        <f>SUM(F161:F173)</f>
        <v>105333652</v>
      </c>
      <c r="G174" s="421"/>
      <c r="H174" s="17"/>
      <c r="I174" s="3"/>
      <c r="J174" s="3"/>
      <c r="K174" s="3"/>
      <c r="L174" s="3"/>
      <c r="M174" s="42"/>
    </row>
    <row r="175" spans="2:15" ht="15" x14ac:dyDescent="0.2">
      <c r="B175" s="42"/>
      <c r="C175" s="414"/>
      <c r="D175" s="16"/>
      <c r="E175" s="420"/>
      <c r="F175" s="422"/>
      <c r="G175" s="422"/>
      <c r="H175" s="17"/>
      <c r="I175" s="3"/>
      <c r="J175" s="3"/>
      <c r="K175" s="3"/>
      <c r="L175" s="3"/>
      <c r="M175" s="42"/>
    </row>
    <row r="176" spans="2:15" x14ac:dyDescent="0.2">
      <c r="C176" s="414"/>
      <c r="D176" s="16"/>
      <c r="E176" s="420" t="s">
        <v>274</v>
      </c>
      <c r="F176" s="423">
        <f>S152</f>
        <v>105333652</v>
      </c>
      <c r="G176" s="423"/>
      <c r="H176" s="17"/>
      <c r="I176" s="3"/>
      <c r="J176" s="3"/>
      <c r="K176" s="3"/>
      <c r="L176" s="3"/>
    </row>
    <row r="177" spans="3:12" x14ac:dyDescent="0.2">
      <c r="C177" s="414"/>
      <c r="D177" s="16"/>
      <c r="E177" s="30" t="s">
        <v>222</v>
      </c>
      <c r="F177" s="431">
        <f>F174-F176</f>
        <v>0</v>
      </c>
      <c r="G177" s="423"/>
      <c r="H177" s="17"/>
      <c r="I177" s="3"/>
      <c r="J177" s="3"/>
      <c r="K177" s="3"/>
      <c r="L177" s="3"/>
    </row>
    <row r="178" spans="3:12" ht="14.25" x14ac:dyDescent="0.2">
      <c r="C178" s="414"/>
      <c r="D178" s="16"/>
      <c r="E178" s="425" t="s">
        <v>271</v>
      </c>
      <c r="F178" s="436" t="str">
        <f>IF(F177="","",IF(F177=0,"OK","ISSUE"))</f>
        <v>OK</v>
      </c>
      <c r="G178" s="424"/>
      <c r="H178" s="17"/>
      <c r="I178" s="3"/>
      <c r="J178" s="3"/>
      <c r="K178" s="3"/>
      <c r="L178" s="3"/>
    </row>
    <row r="179" spans="3:12" x14ac:dyDescent="0.2">
      <c r="C179" s="414"/>
      <c r="D179" s="16"/>
      <c r="G179" s="426"/>
      <c r="H179" s="17"/>
      <c r="I179" s="3"/>
      <c r="J179" s="3"/>
      <c r="K179" s="3"/>
      <c r="L179" s="3"/>
    </row>
    <row r="180" spans="3:12" ht="13.5" thickBot="1" x14ac:dyDescent="0.25">
      <c r="C180" s="427"/>
      <c r="D180" s="428"/>
      <c r="E180" s="428"/>
      <c r="F180" s="429"/>
      <c r="G180" s="429"/>
      <c r="H180" s="430"/>
      <c r="I180" s="3"/>
      <c r="J180" s="3"/>
      <c r="K180" s="3"/>
      <c r="L180" s="3"/>
    </row>
    <row r="244" ht="13.5" customHeight="1" x14ac:dyDescent="0.2"/>
  </sheetData>
  <mergeCells count="10">
    <mergeCell ref="B4:E4"/>
    <mergeCell ref="H6:S6"/>
    <mergeCell ref="F8:F9"/>
    <mergeCell ref="H8:H9"/>
    <mergeCell ref="I8:I9"/>
    <mergeCell ref="J8:N8"/>
    <mergeCell ref="O8:P8"/>
    <mergeCell ref="Q8:Q9"/>
    <mergeCell ref="R8:R9"/>
    <mergeCell ref="S8:S9"/>
  </mergeCells>
  <conditionalFormatting sqref="G178:G179 F177:F178">
    <cfRule type="cellIs" dxfId="39" priority="1" operator="equal">
      <formula>"OK"</formula>
    </cfRule>
    <cfRule type="cellIs" dxfId="38" priority="2" operator="equal">
      <formula>"ISSUE"</formula>
    </cfRule>
  </conditionalFormatting>
  <pageMargins left="0.25" right="0.25" top="0.75" bottom="0.75" header="0.3" footer="0.3"/>
  <pageSetup paperSize="8" scale="42" orientation="landscape" r:id="rId1"/>
  <headerFooter alignWithMargins="0">
    <oddFooter>&amp;L&amp;"Arial,Bold"&amp;7&amp;F&amp;APrinted: &amp;T on &amp;D&amp;C&amp;"Arial,Bold"&amp;8Sheet c.Page &amp;P of &amp;N</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P201"/>
  <sheetViews>
    <sheetView tabSelected="1" zoomScale="80" zoomScaleNormal="80" zoomScalePageLayoutView="80" workbookViewId="0">
      <pane xSplit="5" ySplit="10" topLeftCell="F140" activePane="bottomRight" state="frozen"/>
      <selection activeCell="A10" sqref="A10"/>
      <selection pane="topRight" activeCell="A10" sqref="A10"/>
      <selection pane="bottomLeft" activeCell="A10" sqref="A10"/>
      <selection pane="bottomRight" activeCell="K169" sqref="K169"/>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8.33203125" style="7" customWidth="1"/>
    <col min="7" max="7" width="4" style="7" customWidth="1"/>
    <col min="8" max="8" width="19.1640625" style="6" bestFit="1" customWidth="1"/>
    <col min="9" max="9" width="22.83203125" style="6" bestFit="1" customWidth="1"/>
    <col min="10" max="10" width="25" style="6" customWidth="1"/>
    <col min="11" max="11" width="26.83203125" style="6" customWidth="1"/>
    <col min="12" max="12" width="21.1640625" style="6" customWidth="1"/>
    <col min="13" max="13" width="3.83203125" style="6" customWidth="1"/>
    <col min="14" max="15" width="10.83203125" style="6"/>
    <col min="16" max="16" width="10.83203125" style="1"/>
    <col min="17" max="16384" width="10.83203125" style="6"/>
  </cols>
  <sheetData>
    <row r="1" spans="1:13" ht="7.35" customHeight="1" x14ac:dyDescent="0.2"/>
    <row r="2" spans="1:13" ht="18" x14ac:dyDescent="0.25">
      <c r="A2" s="5">
        <v>80</v>
      </c>
      <c r="B2" s="2" t="s">
        <v>192</v>
      </c>
      <c r="C2" s="49"/>
      <c r="F2" s="14"/>
    </row>
    <row r="3" spans="1:13" ht="16.350000000000001" customHeight="1" x14ac:dyDescent="0.25">
      <c r="B3" s="43" t="str">
        <f>'Revenue - WHC'!B3</f>
        <v>Ballarat (C)</v>
      </c>
      <c r="C3" s="49"/>
      <c r="F3" s="6"/>
      <c r="G3" s="6"/>
      <c r="K3" s="8"/>
    </row>
    <row r="4" spans="1:13" ht="13.5" thickBot="1" x14ac:dyDescent="0.25">
      <c r="B4" s="554"/>
      <c r="C4" s="554"/>
      <c r="D4" s="554"/>
      <c r="E4" s="554"/>
    </row>
    <row r="5" spans="1:13" ht="10.5" customHeight="1" x14ac:dyDescent="0.2">
      <c r="C5" s="9"/>
      <c r="D5" s="10"/>
      <c r="E5" s="10"/>
      <c r="F5" s="11"/>
      <c r="G5" s="129"/>
      <c r="H5" s="10"/>
      <c r="I5" s="10"/>
      <c r="J5" s="10"/>
      <c r="K5" s="10"/>
      <c r="L5" s="10"/>
      <c r="M5" s="47"/>
    </row>
    <row r="6" spans="1:13" ht="13.5" customHeight="1" x14ac:dyDescent="0.2">
      <c r="C6" s="13"/>
      <c r="D6" s="45"/>
      <c r="E6" s="46"/>
      <c r="H6" s="560" t="s">
        <v>72</v>
      </c>
      <c r="I6" s="561"/>
      <c r="J6" s="561"/>
      <c r="K6" s="561"/>
      <c r="L6" s="562"/>
      <c r="M6" s="31"/>
    </row>
    <row r="7" spans="1:13" ht="6.75" customHeight="1" x14ac:dyDescent="0.2">
      <c r="C7" s="13"/>
      <c r="D7" s="14"/>
      <c r="E7" s="29"/>
      <c r="F7" s="26"/>
      <c r="G7" s="26"/>
      <c r="H7" s="25"/>
      <c r="I7" s="30"/>
      <c r="J7" s="30"/>
      <c r="K7" s="30"/>
      <c r="L7" s="30"/>
      <c r="M7" s="31"/>
    </row>
    <row r="8" spans="1:13" ht="25.5" x14ac:dyDescent="0.2">
      <c r="C8" s="13"/>
      <c r="D8" s="14"/>
      <c r="E8" s="65" t="s">
        <v>100</v>
      </c>
      <c r="F8" s="113" t="s">
        <v>124</v>
      </c>
      <c r="G8" s="26"/>
      <c r="H8" s="113" t="s">
        <v>80</v>
      </c>
      <c r="I8" s="113" t="s">
        <v>81</v>
      </c>
      <c r="J8" s="113" t="s">
        <v>82</v>
      </c>
      <c r="K8" s="65" t="s">
        <v>83</v>
      </c>
      <c r="L8" s="114" t="s">
        <v>84</v>
      </c>
      <c r="M8" s="31"/>
    </row>
    <row r="9" spans="1:13" x14ac:dyDescent="0.2">
      <c r="C9" s="13"/>
      <c r="D9" s="14"/>
      <c r="E9" s="56"/>
      <c r="F9" s="161"/>
      <c r="G9" s="26"/>
      <c r="H9" s="161" t="s">
        <v>180</v>
      </c>
      <c r="I9" s="161" t="s">
        <v>180</v>
      </c>
      <c r="J9" s="161" t="s">
        <v>180</v>
      </c>
      <c r="K9" s="161" t="s">
        <v>180</v>
      </c>
      <c r="L9" s="161" t="s">
        <v>180</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WHC'!D12</f>
        <v>1</v>
      </c>
      <c r="E11" s="70" t="str">
        <f>IF(OR('Services - WHC'!E10="",'Services - WHC'!E10="[Enter service]"),"",'Services - WHC'!E10)</f>
        <v>Ballarat Aquatic &amp; Lifestyle Centre</v>
      </c>
      <c r="F11" s="71" t="str">
        <f>IF(OR('Services - WHC'!F10="",'Services - WHC'!F10="[Select]"),"",'Services - WHC'!F10)</f>
        <v>External</v>
      </c>
      <c r="G11" s="26"/>
      <c r="H11" s="72">
        <v>4204854</v>
      </c>
      <c r="I11" s="72">
        <v>2129987</v>
      </c>
      <c r="J11" s="72"/>
      <c r="K11" s="72">
        <v>117603</v>
      </c>
      <c r="L11" s="73">
        <v>6452444</v>
      </c>
      <c r="M11" s="31"/>
    </row>
    <row r="12" spans="1:13" ht="12" customHeight="1" x14ac:dyDescent="0.2">
      <c r="C12" s="13"/>
      <c r="D12" s="19">
        <f>'Revenue - WHC'!D13</f>
        <v>2</v>
      </c>
      <c r="E12" s="74" t="str">
        <f>IF(OR('Services - WHC'!E11="",'Services - WHC'!E11="[Enter service]"),"",'Services - WHC'!E11)</f>
        <v>Financial Services</v>
      </c>
      <c r="F12" s="75" t="str">
        <f>IF(OR('Services - WHC'!F11="",'Services - WHC'!F11="[Select]"),"",'Services - WHC'!F11)</f>
        <v>Internal</v>
      </c>
      <c r="G12" s="26"/>
      <c r="H12" s="76">
        <v>792211</v>
      </c>
      <c r="I12" s="76">
        <v>236592</v>
      </c>
      <c r="J12" s="76"/>
      <c r="K12" s="76"/>
      <c r="L12" s="77">
        <v>1028803</v>
      </c>
      <c r="M12" s="31"/>
    </row>
    <row r="13" spans="1:13" ht="12" customHeight="1" x14ac:dyDescent="0.2">
      <c r="C13" s="13"/>
      <c r="D13" s="19">
        <f>'Revenue - WHC'!D14</f>
        <v>3</v>
      </c>
      <c r="E13" s="74" t="str">
        <f>IF(OR('Services - WHC'!E12="",'Services - WHC'!E12="[Enter service]"),"",'Services - WHC'!E12)</f>
        <v>Occupational Health &amp; Safety</v>
      </c>
      <c r="F13" s="75" t="str">
        <f>IF(OR('Services - WHC'!F12="",'Services - WHC'!F12="[Select]"),"",'Services - WHC'!F12)</f>
        <v>Internal</v>
      </c>
      <c r="G13" s="26"/>
      <c r="H13" s="76">
        <v>427337</v>
      </c>
      <c r="I13" s="76">
        <v>296900</v>
      </c>
      <c r="J13" s="76"/>
      <c r="K13" s="76"/>
      <c r="L13" s="77">
        <v>724237</v>
      </c>
      <c r="M13" s="31"/>
    </row>
    <row r="14" spans="1:13" ht="12" customHeight="1" x14ac:dyDescent="0.2">
      <c r="C14" s="13"/>
      <c r="D14" s="19">
        <f>'Revenue - WHC'!D15</f>
        <v>4</v>
      </c>
      <c r="E14" s="74" t="str">
        <f>IF(OR('Services - WHC'!E13="",'Services - WHC'!E13="[Enter service]"),"",'Services - WHC'!E13)</f>
        <v>People &amp; Culture</v>
      </c>
      <c r="F14" s="75" t="str">
        <f>IF(OR('Services - WHC'!F13="",'Services - WHC'!F13="[Select]"),"",'Services - WHC'!F13)</f>
        <v>Internal</v>
      </c>
      <c r="G14" s="26"/>
      <c r="H14" s="76">
        <v>928248</v>
      </c>
      <c r="I14" s="76">
        <v>347400</v>
      </c>
      <c r="J14" s="76"/>
      <c r="K14" s="76"/>
      <c r="L14" s="77">
        <v>1275648</v>
      </c>
      <c r="M14" s="31"/>
    </row>
    <row r="15" spans="1:13" ht="12" customHeight="1" x14ac:dyDescent="0.2">
      <c r="C15" s="13"/>
      <c r="D15" s="19">
        <f>'Revenue - WHC'!D16</f>
        <v>5</v>
      </c>
      <c r="E15" s="74" t="str">
        <f>IF(OR('Services - WHC'!E14="",'Services - WHC'!E14="[Enter service]"),"",'Services - WHC'!E14)</f>
        <v>Risk Management</v>
      </c>
      <c r="F15" s="75" t="str">
        <f>IF(OR('Services - WHC'!F14="",'Services - WHC'!F14="[Select]"),"",'Services - WHC'!F14)</f>
        <v>Internal</v>
      </c>
      <c r="G15" s="26"/>
      <c r="H15" s="76">
        <v>138601</v>
      </c>
      <c r="I15" s="76">
        <v>1518421</v>
      </c>
      <c r="J15" s="76"/>
      <c r="K15" s="76"/>
      <c r="L15" s="77">
        <v>1657022</v>
      </c>
      <c r="M15" s="31"/>
    </row>
    <row r="16" spans="1:13" ht="12" customHeight="1" x14ac:dyDescent="0.2">
      <c r="C16" s="13"/>
      <c r="D16" s="19">
        <f>'Revenue - WHC'!D17</f>
        <v>6</v>
      </c>
      <c r="E16" s="74" t="str">
        <f>IF(OR('Services - WHC'!E15="",'Services - WHC'!E15="[Enter service]"),"",'Services - WHC'!E15)</f>
        <v>Finance</v>
      </c>
      <c r="F16" s="75" t="str">
        <f>IF(OR('Services - WHC'!F15="",'Services - WHC'!F15="[Select]"),"",'Services - WHC'!F15)</f>
        <v>Internal</v>
      </c>
      <c r="G16" s="26"/>
      <c r="H16" s="76">
        <v>364182</v>
      </c>
      <c r="I16" s="76">
        <v>18500</v>
      </c>
      <c r="J16" s="76"/>
      <c r="K16" s="76"/>
      <c r="L16" s="77">
        <v>382682</v>
      </c>
      <c r="M16" s="31"/>
    </row>
    <row r="17" spans="3:13" ht="12" customHeight="1" x14ac:dyDescent="0.2">
      <c r="C17" s="13"/>
      <c r="D17" s="19">
        <f>'Revenue - WHC'!D18</f>
        <v>7</v>
      </c>
      <c r="E17" s="74" t="str">
        <f>IF(OR('Services - WHC'!E16="",'Services - WHC'!E16="[Enter service]"),"",'Services - WHC'!E16)</f>
        <v>Financial Operations</v>
      </c>
      <c r="F17" s="75" t="str">
        <f>IF(OR('Services - WHC'!F16="",'Services - WHC'!F16="[Select]"),"",'Services - WHC'!F16)</f>
        <v>Mixed</v>
      </c>
      <c r="G17" s="26"/>
      <c r="H17" s="76">
        <v>609142</v>
      </c>
      <c r="I17" s="76">
        <v>754442</v>
      </c>
      <c r="J17" s="76"/>
      <c r="K17" s="76"/>
      <c r="L17" s="77">
        <v>1363584</v>
      </c>
      <c r="M17" s="31"/>
    </row>
    <row r="18" spans="3:13" ht="12" customHeight="1" x14ac:dyDescent="0.2">
      <c r="C18" s="13"/>
      <c r="D18" s="19">
        <f>'Revenue - WHC'!D19</f>
        <v>8</v>
      </c>
      <c r="E18" s="74" t="str">
        <f>IF(OR('Services - WHC'!E17="",'Services - WHC'!E17="[Enter service]"),"",'Services - WHC'!E17)</f>
        <v>Fleet Management</v>
      </c>
      <c r="F18" s="75" t="str">
        <f>IF(OR('Services - WHC'!F17="",'Services - WHC'!F17="[Select]"),"",'Services - WHC'!F17)</f>
        <v>Internal</v>
      </c>
      <c r="G18" s="26"/>
      <c r="H18" s="76">
        <v>242735</v>
      </c>
      <c r="I18" s="76">
        <v>137747</v>
      </c>
      <c r="J18" s="76"/>
      <c r="K18" s="76"/>
      <c r="L18" s="77">
        <v>380482</v>
      </c>
      <c r="M18" s="31"/>
    </row>
    <row r="19" spans="3:13" ht="12" customHeight="1" x14ac:dyDescent="0.2">
      <c r="C19" s="13"/>
      <c r="D19" s="19">
        <f>'Revenue - WHC'!D20</f>
        <v>9</v>
      </c>
      <c r="E19" s="74" t="str">
        <f>IF(OR('Services - WHC'!E18="",'Services - WHC'!E18="[Enter service]"),"",'Services - WHC'!E18)</f>
        <v>Information Services</v>
      </c>
      <c r="F19" s="75" t="str">
        <f>IF(OR('Services - WHC'!F18="",'Services - WHC'!F18="[Select]"),"",'Services - WHC'!F18)</f>
        <v>Internal</v>
      </c>
      <c r="G19" s="26"/>
      <c r="H19" s="76">
        <v>1622394</v>
      </c>
      <c r="I19" s="76">
        <v>2658097</v>
      </c>
      <c r="J19" s="76"/>
      <c r="K19" s="76"/>
      <c r="L19" s="77">
        <v>4280491</v>
      </c>
      <c r="M19" s="31"/>
    </row>
    <row r="20" spans="3:13" ht="12" customHeight="1" x14ac:dyDescent="0.2">
      <c r="C20" s="13"/>
      <c r="D20" s="19">
        <f>'Revenue - WHC'!D21</f>
        <v>10</v>
      </c>
      <c r="E20" s="74" t="str">
        <f>IF(OR('Services - WHC'!E19="",'Services - WHC'!E19="[Enter service]"),"",'Services - WHC'!E19)</f>
        <v>Whole of Organisation</v>
      </c>
      <c r="F20" s="75" t="str">
        <f>IF(OR('Services - WHC'!F19="",'Services - WHC'!F19="[Select]"),"",'Services - WHC'!F19)</f>
        <v>Mixed</v>
      </c>
      <c r="G20" s="26"/>
      <c r="H20" s="76"/>
      <c r="I20" s="76">
        <v>937554</v>
      </c>
      <c r="J20" s="76">
        <v>32648815</v>
      </c>
      <c r="K20" s="76">
        <v>3207375</v>
      </c>
      <c r="L20" s="77">
        <v>36793744</v>
      </c>
      <c r="M20" s="31"/>
    </row>
    <row r="21" spans="3:13" ht="12" customHeight="1" x14ac:dyDescent="0.2">
      <c r="C21" s="13"/>
      <c r="D21" s="19">
        <f>'Revenue - WHC'!D22</f>
        <v>11</v>
      </c>
      <c r="E21" s="74" t="str">
        <f>IF(OR('Services - WHC'!E20="",'Services - WHC'!E20="[Enter service]"),"",'Services - WHC'!E20)</f>
        <v>Mayor &amp; Councillor Support</v>
      </c>
      <c r="F21" s="75" t="str">
        <f>IF(OR('Services - WHC'!F20="",'Services - WHC'!F20="[Select]"),"",'Services - WHC'!F20)</f>
        <v>Mixed</v>
      </c>
      <c r="G21" s="26"/>
      <c r="H21" s="76">
        <v>174132</v>
      </c>
      <c r="I21" s="76">
        <v>1135950</v>
      </c>
      <c r="J21" s="76"/>
      <c r="K21" s="76"/>
      <c r="L21" s="77">
        <v>1310082</v>
      </c>
      <c r="M21" s="31"/>
    </row>
    <row r="22" spans="3:13" ht="12" customHeight="1" x14ac:dyDescent="0.2">
      <c r="C22" s="13"/>
      <c r="D22" s="19">
        <f>'Revenue - WHC'!D23</f>
        <v>12</v>
      </c>
      <c r="E22" s="74" t="str">
        <f>IF(OR('Services - WHC'!E21="",'Services - WHC'!E21="[Enter service]"),"",'Services - WHC'!E21)</f>
        <v>Policy &amp; Project Strategist</v>
      </c>
      <c r="F22" s="75" t="str">
        <f>IF(OR('Services - WHC'!F21="",'Services - WHC'!F21="[Select]"),"",'Services - WHC'!F21)</f>
        <v>Mixed</v>
      </c>
      <c r="G22" s="26"/>
      <c r="H22" s="76">
        <v>865164</v>
      </c>
      <c r="I22" s="76">
        <v>480800</v>
      </c>
      <c r="J22" s="76"/>
      <c r="K22" s="76"/>
      <c r="L22" s="77">
        <v>1345964</v>
      </c>
      <c r="M22" s="31"/>
    </row>
    <row r="23" spans="3:13" ht="12" customHeight="1" x14ac:dyDescent="0.2">
      <c r="C23" s="13"/>
      <c r="D23" s="19">
        <f>'Revenue - WHC'!D24</f>
        <v>13</v>
      </c>
      <c r="E23" s="74" t="str">
        <f>IF(OR('Services - WHC'!E22="",'Services - WHC'!E22="[Enter service]"),"",'Services - WHC'!E22)</f>
        <v>CEO</v>
      </c>
      <c r="F23" s="75" t="str">
        <f>IF(OR('Services - WHC'!F22="",'Services - WHC'!F22="[Select]"),"",'Services - WHC'!F22)</f>
        <v>Mixed</v>
      </c>
      <c r="G23" s="26"/>
      <c r="H23" s="76">
        <v>555611</v>
      </c>
      <c r="I23" s="76">
        <v>281700</v>
      </c>
      <c r="J23" s="76"/>
      <c r="K23" s="76"/>
      <c r="L23" s="77">
        <v>837311</v>
      </c>
      <c r="M23" s="31"/>
    </row>
    <row r="24" spans="3:13" ht="12" customHeight="1" x14ac:dyDescent="0.2">
      <c r="C24" s="13"/>
      <c r="D24" s="19">
        <f>'Revenue - WHC'!D25</f>
        <v>14</v>
      </c>
      <c r="E24" s="74" t="str">
        <f>IF(OR('Services - WHC'!E23="",'Services - WHC'!E23="[Enter service]"),"",'Services - WHC'!E23)</f>
        <v>Governance &amp; Administration</v>
      </c>
      <c r="F24" s="75" t="str">
        <f>IF(OR('Services - WHC'!F23="",'Services - WHC'!F23="[Select]"),"",'Services - WHC'!F23)</f>
        <v>Mixed</v>
      </c>
      <c r="G24" s="26"/>
      <c r="H24" s="76">
        <v>977912</v>
      </c>
      <c r="I24" s="76">
        <v>613000</v>
      </c>
      <c r="J24" s="76"/>
      <c r="K24" s="76"/>
      <c r="L24" s="77">
        <v>1590912</v>
      </c>
      <c r="M24" s="31"/>
    </row>
    <row r="25" spans="3:13" ht="12" customHeight="1" x14ac:dyDescent="0.2">
      <c r="C25" s="13"/>
      <c r="D25" s="19">
        <f>'Revenue - WHC'!D26</f>
        <v>15</v>
      </c>
      <c r="E25" s="74" t="str">
        <f>IF(OR('Services - WHC'!E24="",'Services - WHC'!E24="[Enter service]"),"",'Services - WHC'!E24)</f>
        <v>Major Projects</v>
      </c>
      <c r="F25" s="75" t="str">
        <f>IF(OR('Services - WHC'!F24="",'Services - WHC'!F24="[Select]"),"",'Services - WHC'!F24)</f>
        <v>Mixed</v>
      </c>
      <c r="G25" s="26"/>
      <c r="H25" s="76">
        <v>2117658</v>
      </c>
      <c r="I25" s="76">
        <v>1985402</v>
      </c>
      <c r="J25" s="76"/>
      <c r="K25" s="76"/>
      <c r="L25" s="77">
        <v>4103060</v>
      </c>
      <c r="M25" s="31"/>
    </row>
    <row r="26" spans="3:13" ht="12" customHeight="1" x14ac:dyDescent="0.2">
      <c r="C26" s="13"/>
      <c r="D26" s="19">
        <f>'Revenue - WHC'!D27</f>
        <v>16</v>
      </c>
      <c r="E26" s="74" t="str">
        <f>IF(OR('Services - WHC'!E25="",'Services - WHC'!E25="[Enter service]"),"",'Services - WHC'!E25)</f>
        <v>Building</v>
      </c>
      <c r="F26" s="75" t="str">
        <f>IF(OR('Services - WHC'!F25="",'Services - WHC'!F25="[Select]"),"",'Services - WHC'!F25)</f>
        <v>External</v>
      </c>
      <c r="G26" s="26"/>
      <c r="H26" s="76">
        <v>388306</v>
      </c>
      <c r="I26" s="76">
        <v>100455</v>
      </c>
      <c r="J26" s="76"/>
      <c r="K26" s="76"/>
      <c r="L26" s="77">
        <v>488761</v>
      </c>
      <c r="M26" s="31"/>
    </row>
    <row r="27" spans="3:13" ht="12" customHeight="1" x14ac:dyDescent="0.2">
      <c r="C27" s="13"/>
      <c r="D27" s="19">
        <f>'Revenue - WHC'!D28</f>
        <v>17</v>
      </c>
      <c r="E27" s="74" t="str">
        <f>IF(OR('Services - WHC'!E26="",'Services - WHC'!E26="[Enter service]"),"",'Services - WHC'!E26)</f>
        <v>City Services</v>
      </c>
      <c r="F27" s="75" t="str">
        <f>IF(OR('Services - WHC'!F26="",'Services - WHC'!F26="[Select]"),"",'Services - WHC'!F26)</f>
        <v>External</v>
      </c>
      <c r="G27" s="26"/>
      <c r="H27" s="76">
        <v>11953587</v>
      </c>
      <c r="I27" s="76">
        <v>22684590</v>
      </c>
      <c r="J27" s="76"/>
      <c r="K27" s="76">
        <v>780000</v>
      </c>
      <c r="L27" s="77">
        <v>35418177</v>
      </c>
      <c r="M27" s="31"/>
    </row>
    <row r="28" spans="3:13" ht="12" customHeight="1" x14ac:dyDescent="0.2">
      <c r="C28" s="13"/>
      <c r="D28" s="19">
        <f>'Revenue - WHC'!D29</f>
        <v>18</v>
      </c>
      <c r="E28" s="74" t="str">
        <f>IF(OR('Services - WHC'!E27="",'Services - WHC'!E27="[Enter service]"),"",'Services - WHC'!E27)</f>
        <v>Property Management</v>
      </c>
      <c r="F28" s="75" t="str">
        <f>IF(OR('Services - WHC'!F27="",'Services - WHC'!F27="[Select]"),"",'Services - WHC'!F27)</f>
        <v>Mixed</v>
      </c>
      <c r="G28" s="26"/>
      <c r="H28" s="76">
        <v>233521</v>
      </c>
      <c r="I28" s="76">
        <v>1207000</v>
      </c>
      <c r="J28" s="76"/>
      <c r="K28" s="76"/>
      <c r="L28" s="77">
        <v>1440521</v>
      </c>
      <c r="M28" s="31"/>
    </row>
    <row r="29" spans="3:13" ht="12" customHeight="1" x14ac:dyDescent="0.2">
      <c r="C29" s="13"/>
      <c r="D29" s="19">
        <f>'Revenue - WHC'!D30</f>
        <v>19</v>
      </c>
      <c r="E29" s="74" t="str">
        <f>IF(OR('Services - WHC'!E28="",'Services - WHC'!E28="[Enter service]"),"",'Services - WHC'!E28)</f>
        <v>Community Amenity</v>
      </c>
      <c r="F29" s="75" t="str">
        <f>IF(OR('Services - WHC'!F28="",'Services - WHC'!F28="[Select]"),"",'Services - WHC'!F28)</f>
        <v>External</v>
      </c>
      <c r="G29" s="26"/>
      <c r="H29" s="76">
        <v>2678849</v>
      </c>
      <c r="I29" s="76">
        <v>1205778</v>
      </c>
      <c r="J29" s="76"/>
      <c r="K29" s="76">
        <v>514997</v>
      </c>
      <c r="L29" s="77">
        <v>4399624</v>
      </c>
      <c r="M29" s="31"/>
    </row>
    <row r="30" spans="3:13" ht="12" customHeight="1" x14ac:dyDescent="0.2">
      <c r="C30" s="13"/>
      <c r="D30" s="19">
        <f>'Revenue - WHC'!D31</f>
        <v>20</v>
      </c>
      <c r="E30" s="74" t="str">
        <f>IF(OR('Services - WHC'!E29="",'Services - WHC'!E29="[Enter service]"),"",'Services - WHC'!E29)</f>
        <v>Environmental Services</v>
      </c>
      <c r="F30" s="75" t="str">
        <f>IF(OR('Services - WHC'!F29="",'Services - WHC'!F29="[Select]"),"",'Services - WHC'!F29)</f>
        <v>External</v>
      </c>
      <c r="G30" s="26"/>
      <c r="H30" s="76">
        <v>1026778</v>
      </c>
      <c r="I30" s="76">
        <v>99618</v>
      </c>
      <c r="J30" s="76"/>
      <c r="K30" s="76"/>
      <c r="L30" s="77">
        <v>1126396</v>
      </c>
      <c r="M30" s="31"/>
    </row>
    <row r="31" spans="3:13" ht="12" customHeight="1" x14ac:dyDescent="0.2">
      <c r="C31" s="13"/>
      <c r="D31" s="19">
        <f>'Revenue - WHC'!D32</f>
        <v>21</v>
      </c>
      <c r="E31" s="74" t="str">
        <f>IF(OR('Services - WHC'!E30="",'Services - WHC'!E30="[Enter service]"),"",'Services - WHC'!E30)</f>
        <v>Facilities</v>
      </c>
      <c r="F31" s="75" t="str">
        <f>IF(OR('Services - WHC'!F30="",'Services - WHC'!F30="[Select]"),"",'Services - WHC'!F30)</f>
        <v>External</v>
      </c>
      <c r="G31" s="26"/>
      <c r="H31" s="76">
        <v>1306356</v>
      </c>
      <c r="I31" s="76">
        <v>2847421</v>
      </c>
      <c r="J31" s="76"/>
      <c r="K31" s="76"/>
      <c r="L31" s="77">
        <v>4153777</v>
      </c>
      <c r="M31" s="31"/>
    </row>
    <row r="32" spans="3:13" ht="12" customHeight="1" x14ac:dyDescent="0.2">
      <c r="C32" s="13"/>
      <c r="D32" s="19">
        <f>'Revenue - WHC'!D33</f>
        <v>22</v>
      </c>
      <c r="E32" s="74" t="str">
        <f>IF(OR('Services - WHC'!E31="",'Services - WHC'!E31="[Enter service]"),"",'Services - WHC'!E31)</f>
        <v>Growth &amp; Development</v>
      </c>
      <c r="F32" s="75" t="str">
        <f>IF(OR('Services - WHC'!F31="",'Services - WHC'!F31="[Select]"),"",'Services - WHC'!F31)</f>
        <v>Mixed</v>
      </c>
      <c r="G32" s="26"/>
      <c r="H32" s="76">
        <v>305889</v>
      </c>
      <c r="I32" s="76">
        <v>78000</v>
      </c>
      <c r="J32" s="76"/>
      <c r="K32" s="76"/>
      <c r="L32" s="77">
        <v>383889</v>
      </c>
      <c r="M32" s="31"/>
    </row>
    <row r="33" spans="3:13" ht="12" customHeight="1" x14ac:dyDescent="0.2">
      <c r="C33" s="13"/>
      <c r="D33" s="19">
        <f>'Revenue - WHC'!D34</f>
        <v>23</v>
      </c>
      <c r="E33" s="74" t="str">
        <f>IF(OR('Services - WHC'!E32="",'Services - WHC'!E32="[Enter service]"),"",'Services - WHC'!E32)</f>
        <v>Infrastructure Design &amp; Delivery</v>
      </c>
      <c r="F33" s="75" t="str">
        <f>IF(OR('Services - WHC'!F32="",'Services - WHC'!F32="[Select]"),"",'Services - WHC'!F32)</f>
        <v>External</v>
      </c>
      <c r="G33" s="26"/>
      <c r="H33" s="76">
        <v>2573832</v>
      </c>
      <c r="I33" s="76">
        <v>989726</v>
      </c>
      <c r="J33" s="76"/>
      <c r="K33" s="76"/>
      <c r="L33" s="77">
        <v>3563558</v>
      </c>
      <c r="M33" s="31"/>
    </row>
    <row r="34" spans="3:13" ht="12" customHeight="1" x14ac:dyDescent="0.2">
      <c r="C34" s="13"/>
      <c r="D34" s="19">
        <f>'Revenue - WHC'!D35</f>
        <v>24</v>
      </c>
      <c r="E34" s="74" t="str">
        <f>IF(OR('Services - WHC'!E33="",'Services - WHC'!E33="[Enter service]"),"",'Services - WHC'!E33)</f>
        <v>Ballarat Regional Tourism</v>
      </c>
      <c r="F34" s="75" t="str">
        <f>IF(OR('Services - WHC'!F33="",'Services - WHC'!F33="[Select]"),"",'Services - WHC'!F33)</f>
        <v>External</v>
      </c>
      <c r="G34" s="26"/>
      <c r="H34" s="76"/>
      <c r="I34" s="76">
        <v>3727154</v>
      </c>
      <c r="J34" s="76"/>
      <c r="K34" s="76"/>
      <c r="L34" s="77">
        <v>3727154</v>
      </c>
      <c r="M34" s="31"/>
    </row>
    <row r="35" spans="3:13" ht="12" customHeight="1" x14ac:dyDescent="0.2">
      <c r="C35" s="13"/>
      <c r="D35" s="19">
        <f>'Revenue - WHC'!D36</f>
        <v>25</v>
      </c>
      <c r="E35" s="74" t="str">
        <f>IF(OR('Services - WHC'!E34="",'Services - WHC'!E34="[Enter service]"),"",'Services - WHC'!E34)</f>
        <v>Economic Development</v>
      </c>
      <c r="F35" s="75" t="str">
        <f>IF(OR('Services - WHC'!F34="",'Services - WHC'!F34="[Select]"),"",'Services - WHC'!F34)</f>
        <v>External</v>
      </c>
      <c r="G35" s="26"/>
      <c r="H35" s="76">
        <v>451867</v>
      </c>
      <c r="I35" s="76">
        <v>1289000</v>
      </c>
      <c r="J35" s="76"/>
      <c r="K35" s="76"/>
      <c r="L35" s="77">
        <v>1740867</v>
      </c>
      <c r="M35" s="31"/>
    </row>
    <row r="36" spans="3:13" ht="12" customHeight="1" x14ac:dyDescent="0.2">
      <c r="C36" s="13"/>
      <c r="D36" s="19">
        <f>'Revenue - WHC'!D37</f>
        <v>26</v>
      </c>
      <c r="E36" s="74" t="str">
        <f>IF(OR('Services - WHC'!E35="",'Services - WHC'!E35="[Enter service]"),"",'Services - WHC'!E35)</f>
        <v>Her Majesty's Theatre</v>
      </c>
      <c r="F36" s="75" t="str">
        <f>IF(OR('Services - WHC'!F35="",'Services - WHC'!F35="[Select]"),"",'Services - WHC'!F35)</f>
        <v>External</v>
      </c>
      <c r="G36" s="26"/>
      <c r="H36" s="76">
        <v>913352</v>
      </c>
      <c r="I36" s="76">
        <v>744295</v>
      </c>
      <c r="J36" s="76"/>
      <c r="K36" s="76"/>
      <c r="L36" s="77">
        <v>1657647</v>
      </c>
      <c r="M36" s="31"/>
    </row>
    <row r="37" spans="3:13" ht="12" customHeight="1" x14ac:dyDescent="0.2">
      <c r="C37" s="13"/>
      <c r="D37" s="19">
        <f>'Revenue - WHC'!D38</f>
        <v>27</v>
      </c>
      <c r="E37" s="74" t="str">
        <f>IF(OR('Services - WHC'!E36="",'Services - WHC'!E36="[Enter service]"),"",'Services - WHC'!E36)</f>
        <v>M.A.D.E.</v>
      </c>
      <c r="F37" s="75" t="str">
        <f>IF(OR('Services - WHC'!F36="",'Services - WHC'!F36="[Select]"),"",'Services - WHC'!F36)</f>
        <v>External</v>
      </c>
      <c r="G37" s="26"/>
      <c r="H37" s="76"/>
      <c r="I37" s="76">
        <v>1055752</v>
      </c>
      <c r="J37" s="76"/>
      <c r="K37" s="76"/>
      <c r="L37" s="77">
        <v>1055752</v>
      </c>
      <c r="M37" s="31"/>
    </row>
    <row r="38" spans="3:13" ht="12" customHeight="1" x14ac:dyDescent="0.2">
      <c r="C38" s="13"/>
      <c r="D38" s="19">
        <f>'Revenue - WHC'!D39</f>
        <v>28</v>
      </c>
      <c r="E38" s="74" t="str">
        <f>IF(OR('Services - WHC'!E37="",'Services - WHC'!E37="[Enter service]"),"",'Services - WHC'!E37)</f>
        <v>Statutory Planning</v>
      </c>
      <c r="F38" s="75" t="str">
        <f>IF(OR('Services - WHC'!F37="",'Services - WHC'!F37="[Select]"),"",'Services - WHC'!F37)</f>
        <v>External</v>
      </c>
      <c r="G38" s="26"/>
      <c r="H38" s="76">
        <v>1763276</v>
      </c>
      <c r="I38" s="76">
        <v>101148</v>
      </c>
      <c r="J38" s="76"/>
      <c r="K38" s="76"/>
      <c r="L38" s="77">
        <v>1864424</v>
      </c>
      <c r="M38" s="31"/>
    </row>
    <row r="39" spans="3:13" ht="12" customHeight="1" x14ac:dyDescent="0.2">
      <c r="C39" s="13"/>
      <c r="D39" s="19">
        <f>'Revenue - WHC'!D40</f>
        <v>29</v>
      </c>
      <c r="E39" s="74" t="str">
        <f>IF(OR('Services - WHC'!E38="",'Services - WHC'!E38="[Enter service]"),"",'Services - WHC'!E38)</f>
        <v>Art Gallery Ballarat</v>
      </c>
      <c r="F39" s="75" t="str">
        <f>IF(OR('Services - WHC'!F38="",'Services - WHC'!F38="[Select]"),"",'Services - WHC'!F38)</f>
        <v>External</v>
      </c>
      <c r="G39" s="26"/>
      <c r="H39" s="76">
        <v>1193697</v>
      </c>
      <c r="I39" s="76">
        <v>1384356</v>
      </c>
      <c r="J39" s="76"/>
      <c r="K39" s="76"/>
      <c r="L39" s="77">
        <v>2578053</v>
      </c>
      <c r="M39" s="31"/>
    </row>
    <row r="40" spans="3:13" ht="12" customHeight="1" x14ac:dyDescent="0.2">
      <c r="C40" s="13"/>
      <c r="D40" s="19">
        <f>'Revenue - WHC'!D41</f>
        <v>30</v>
      </c>
      <c r="E40" s="74" t="str">
        <f>IF(OR('Services - WHC'!E39="",'Services - WHC'!E39="[Enter service]"),"",'Services - WHC'!E39)</f>
        <v>Arts &amp; Culture</v>
      </c>
      <c r="F40" s="75" t="str">
        <f>IF(OR('Services - WHC'!F39="",'Services - WHC'!F39="[Select]"),"",'Services - WHC'!F39)</f>
        <v>External</v>
      </c>
      <c r="G40" s="26"/>
      <c r="H40" s="76">
        <v>398578</v>
      </c>
      <c r="I40" s="76">
        <v>299500</v>
      </c>
      <c r="J40" s="76"/>
      <c r="K40" s="76"/>
      <c r="L40" s="77">
        <v>698078</v>
      </c>
      <c r="M40" s="31"/>
    </row>
    <row r="41" spans="3:13" ht="12" customHeight="1" x14ac:dyDescent="0.2">
      <c r="C41" s="13"/>
      <c r="D41" s="19">
        <f>'Revenue - WHC'!D42</f>
        <v>31</v>
      </c>
      <c r="E41" s="74" t="str">
        <f>IF(OR('Services - WHC'!E40="",'Services - WHC'!E40="[Enter service]"),"",'Services - WHC'!E40)</f>
        <v>City Strategy</v>
      </c>
      <c r="F41" s="75" t="str">
        <f>IF(OR('Services - WHC'!F40="",'Services - WHC'!F40="[Select]"),"",'Services - WHC'!F40)</f>
        <v>Mixed</v>
      </c>
      <c r="G41" s="26"/>
      <c r="H41" s="76">
        <v>2164234</v>
      </c>
      <c r="I41" s="76">
        <v>1493323</v>
      </c>
      <c r="J41" s="76"/>
      <c r="K41" s="76"/>
      <c r="L41" s="77">
        <v>3657557</v>
      </c>
      <c r="M41" s="31"/>
    </row>
    <row r="42" spans="3:13" ht="12" customHeight="1" x14ac:dyDescent="0.2">
      <c r="C42" s="13"/>
      <c r="D42" s="19">
        <f>'Revenue - WHC'!D43</f>
        <v>32</v>
      </c>
      <c r="E42" s="74" t="str">
        <f>IF(OR('Services - WHC'!E41="",'Services - WHC'!E41="[Enter service]"),"",'Services - WHC'!E41)</f>
        <v>Community Events</v>
      </c>
      <c r="F42" s="75" t="str">
        <f>IF(OR('Services - WHC'!F41="",'Services - WHC'!F41="[Select]"),"",'Services - WHC'!F41)</f>
        <v>Mixed</v>
      </c>
      <c r="G42" s="26"/>
      <c r="H42" s="76">
        <v>440358</v>
      </c>
      <c r="I42" s="76">
        <v>1294694</v>
      </c>
      <c r="J42" s="76"/>
      <c r="K42" s="76"/>
      <c r="L42" s="77">
        <v>1735052</v>
      </c>
      <c r="M42" s="31"/>
    </row>
    <row r="43" spans="3:13" ht="12" customHeight="1" x14ac:dyDescent="0.2">
      <c r="C43" s="13"/>
      <c r="D43" s="19">
        <f>'Revenue - WHC'!D44</f>
        <v>33</v>
      </c>
      <c r="E43" s="74" t="str">
        <f>IF(OR('Services - WHC'!E42="",'Services - WHC'!E42="[Enter service]"),"",'Services - WHC'!E42)</f>
        <v>Family and Children Services</v>
      </c>
      <c r="F43" s="75" t="str">
        <f>IF(OR('Services - WHC'!F42="",'Services - WHC'!F42="[Select]"),"",'Services - WHC'!F42)</f>
        <v>External</v>
      </c>
      <c r="G43" s="26"/>
      <c r="H43" s="76">
        <v>5894836</v>
      </c>
      <c r="I43" s="76">
        <v>3137081</v>
      </c>
      <c r="J43" s="76"/>
      <c r="K43" s="76"/>
      <c r="L43" s="77">
        <v>9031917</v>
      </c>
      <c r="M43" s="31"/>
    </row>
    <row r="44" spans="3:13" ht="12" customHeight="1" x14ac:dyDescent="0.2">
      <c r="C44" s="13"/>
      <c r="D44" s="19">
        <f>'Revenue - WHC'!D45</f>
        <v>34</v>
      </c>
      <c r="E44" s="74" t="str">
        <f>IF(OR('Services - WHC'!E43="",'Services - WHC'!E43="[Enter service]"),"",'Services - WHC'!E43)</f>
        <v>Peoples &amp; Communities</v>
      </c>
      <c r="F44" s="75" t="str">
        <f>IF(OR('Services - WHC'!F43="",'Services - WHC'!F43="[Select]"),"",'Services - WHC'!F43)</f>
        <v>Mixed</v>
      </c>
      <c r="G44" s="26"/>
      <c r="H44" s="76">
        <v>333159</v>
      </c>
      <c r="I44" s="76">
        <v>176016</v>
      </c>
      <c r="J44" s="76"/>
      <c r="K44" s="76"/>
      <c r="L44" s="77">
        <v>509175</v>
      </c>
      <c r="M44" s="31"/>
    </row>
    <row r="45" spans="3:13" ht="12" customHeight="1" x14ac:dyDescent="0.2">
      <c r="C45" s="13"/>
      <c r="D45" s="19">
        <f>'Revenue - WHC'!D46</f>
        <v>35</v>
      </c>
      <c r="E45" s="74" t="str">
        <f>IF(OR('Services - WHC'!E44="",'Services - WHC'!E44="[Enter service]"),"",'Services - WHC'!E44)</f>
        <v>Community Care &amp; Access</v>
      </c>
      <c r="F45" s="75" t="str">
        <f>IF(OR('Services - WHC'!F44="",'Services - WHC'!F44="[Select]"),"",'Services - WHC'!F44)</f>
        <v>External</v>
      </c>
      <c r="G45" s="26"/>
      <c r="H45" s="76">
        <v>5417735</v>
      </c>
      <c r="I45" s="76">
        <v>1373355</v>
      </c>
      <c r="J45" s="76"/>
      <c r="K45" s="76"/>
      <c r="L45" s="77">
        <v>6791090</v>
      </c>
      <c r="M45" s="31"/>
    </row>
    <row r="46" spans="3:13" ht="12" customHeight="1" x14ac:dyDescent="0.2">
      <c r="C46" s="13"/>
      <c r="D46" s="19">
        <f>'Revenue - WHC'!D47</f>
        <v>36</v>
      </c>
      <c r="E46" s="74" t="str">
        <f>IF(OR('Services - WHC'!E45="",'Services - WHC'!E45="[Enter service]"),"",'Services - WHC'!E45)</f>
        <v>Community Development</v>
      </c>
      <c r="F46" s="75" t="str">
        <f>IF(OR('Services - WHC'!F45="",'Services - WHC'!F45="[Select]"),"",'Services - WHC'!F45)</f>
        <v>External</v>
      </c>
      <c r="G46" s="26"/>
      <c r="H46" s="76">
        <v>837873</v>
      </c>
      <c r="I46" s="76">
        <v>1065949</v>
      </c>
      <c r="J46" s="76"/>
      <c r="K46" s="76"/>
      <c r="L46" s="77">
        <v>1903822</v>
      </c>
      <c r="M46" s="31"/>
    </row>
    <row r="47" spans="3:13" ht="12" customHeight="1" x14ac:dyDescent="0.2">
      <c r="C47" s="13"/>
      <c r="D47" s="19">
        <f>'Revenue - WHC'!D48</f>
        <v>37</v>
      </c>
      <c r="E47" s="74" t="str">
        <f>IF(OR('Services - WHC'!E46="",'Services - WHC'!E46="[Enter service]"),"",'Services - WHC'!E46)</f>
        <v>Learning &amp; Diversity</v>
      </c>
      <c r="F47" s="75" t="str">
        <f>IF(OR('Services - WHC'!F46="",'Services - WHC'!F46="[Select]"),"",'Services - WHC'!F46)</f>
        <v>External</v>
      </c>
      <c r="G47" s="26"/>
      <c r="H47" s="76">
        <v>3293598</v>
      </c>
      <c r="I47" s="76">
        <v>1798421</v>
      </c>
      <c r="J47" s="76"/>
      <c r="K47" s="76">
        <v>1001</v>
      </c>
      <c r="L47" s="77">
        <v>5093020</v>
      </c>
      <c r="M47" s="31"/>
    </row>
    <row r="48" spans="3:13" ht="12" customHeight="1" x14ac:dyDescent="0.2">
      <c r="C48" s="13"/>
      <c r="D48" s="19">
        <f>'Revenue - WHC'!D49</f>
        <v>38</v>
      </c>
      <c r="E48" s="74" t="str">
        <f>IF(OR('Services - WHC'!E47="",'Services - WHC'!E47="[Enter service]"),"",'Services - WHC'!E47)</f>
        <v>Municipal Emergency Management</v>
      </c>
      <c r="F48" s="75" t="str">
        <f>IF(OR('Services - WHC'!F47="",'Services - WHC'!F47="[Select]"),"",'Services - WHC'!F47)</f>
        <v>External</v>
      </c>
      <c r="G48" s="26"/>
      <c r="H48" s="76">
        <v>305598</v>
      </c>
      <c r="I48" s="76">
        <v>172922</v>
      </c>
      <c r="J48" s="76"/>
      <c r="K48" s="76"/>
      <c r="L48" s="77">
        <v>478520</v>
      </c>
      <c r="M48" s="31"/>
    </row>
    <row r="49" spans="3:13" ht="12" customHeight="1" x14ac:dyDescent="0.2">
      <c r="C49" s="13"/>
      <c r="D49" s="19">
        <f>'Revenue - WHC'!D50</f>
        <v>39</v>
      </c>
      <c r="E49" s="74" t="str">
        <f>IF(OR('Services - WHC'!E48="",'Services - WHC'!E48="[Enter service]"),"",'Services - WHC'!E48)</f>
        <v>Recreation</v>
      </c>
      <c r="F49" s="75" t="str">
        <f>IF(OR('Services - WHC'!F48="",'Services - WHC'!F48="[Select]"),"",'Services - WHC'!F48)</f>
        <v>External</v>
      </c>
      <c r="G49" s="26"/>
      <c r="H49" s="76">
        <v>689482</v>
      </c>
      <c r="I49" s="76">
        <v>713498</v>
      </c>
      <c r="J49" s="76"/>
      <c r="K49" s="76"/>
      <c r="L49" s="77">
        <v>1402980</v>
      </c>
      <c r="M49" s="31"/>
    </row>
    <row r="50" spans="3:13" ht="12" customHeight="1" x14ac:dyDescent="0.2">
      <c r="C50" s="13"/>
      <c r="D50" s="19">
        <f>'Revenue - WHC'!D51</f>
        <v>40</v>
      </c>
      <c r="E50" s="74" t="str">
        <f>IF(OR('Services - WHC'!E49="",'Services - WHC'!E49="[Enter service]"),"",'Services - WHC'!E49)</f>
        <v/>
      </c>
      <c r="F50" s="75" t="str">
        <f>IF(OR('Services - WHC'!F49="",'Services - WHC'!F49="[Select]"),"",'Services - WHC'!F49)</f>
        <v/>
      </c>
      <c r="G50" s="26"/>
      <c r="H50" s="76"/>
      <c r="I50" s="76"/>
      <c r="J50" s="76"/>
      <c r="K50" s="76"/>
      <c r="L50" s="77">
        <f t="shared" ref="L50:L75" si="0">SUM(H50:K50)</f>
        <v>0</v>
      </c>
      <c r="M50" s="31"/>
    </row>
    <row r="51" spans="3:13" ht="12" customHeight="1" x14ac:dyDescent="0.2">
      <c r="C51" s="13"/>
      <c r="D51" s="19">
        <f>'Revenue - WHC'!D52</f>
        <v>41</v>
      </c>
      <c r="E51" s="74" t="str">
        <f>IF(OR('Services - WHC'!E50="",'Services - WHC'!E50="[Enter service]"),"",'Services - WHC'!E50)</f>
        <v/>
      </c>
      <c r="F51" s="75" t="str">
        <f>IF(OR('Services - WHC'!F50="",'Services - WHC'!F50="[Select]"),"",'Services - WHC'!F50)</f>
        <v/>
      </c>
      <c r="G51" s="26"/>
      <c r="H51" s="76"/>
      <c r="I51" s="76"/>
      <c r="J51" s="76"/>
      <c r="K51" s="76"/>
      <c r="L51" s="77">
        <f t="shared" si="0"/>
        <v>0</v>
      </c>
      <c r="M51" s="31"/>
    </row>
    <row r="52" spans="3:13" ht="12" customHeight="1" x14ac:dyDescent="0.2">
      <c r="C52" s="13"/>
      <c r="D52" s="19">
        <f>'Revenue - WHC'!D53</f>
        <v>42</v>
      </c>
      <c r="E52" s="74" t="str">
        <f>IF(OR('Services - WHC'!E51="",'Services - WHC'!E51="[Enter service]"),"",'Services - WHC'!E51)</f>
        <v/>
      </c>
      <c r="F52" s="75" t="str">
        <f>IF(OR('Services - WHC'!F51="",'Services - WHC'!F51="[Select]"),"",'Services - WHC'!F51)</f>
        <v/>
      </c>
      <c r="G52" s="26"/>
      <c r="H52" s="76"/>
      <c r="I52" s="76"/>
      <c r="J52" s="76"/>
      <c r="K52" s="76"/>
      <c r="L52" s="77">
        <f t="shared" si="0"/>
        <v>0</v>
      </c>
      <c r="M52" s="31"/>
    </row>
    <row r="53" spans="3:13" ht="12" customHeight="1" x14ac:dyDescent="0.2">
      <c r="C53" s="13"/>
      <c r="D53" s="19">
        <f>'Revenue - WHC'!D54</f>
        <v>43</v>
      </c>
      <c r="E53" s="74" t="str">
        <f>IF(OR('Services - WHC'!E52="",'Services - WHC'!E52="[Enter service]"),"",'Services - WHC'!E52)</f>
        <v/>
      </c>
      <c r="F53" s="75" t="str">
        <f>IF(OR('Services - WHC'!F52="",'Services - WHC'!F52="[Select]"),"",'Services - WHC'!F52)</f>
        <v/>
      </c>
      <c r="G53" s="26"/>
      <c r="H53" s="76"/>
      <c r="I53" s="76"/>
      <c r="J53" s="76"/>
      <c r="K53" s="76"/>
      <c r="L53" s="77">
        <f t="shared" si="0"/>
        <v>0</v>
      </c>
      <c r="M53" s="31"/>
    </row>
    <row r="54" spans="3:13" ht="12" customHeight="1" x14ac:dyDescent="0.2">
      <c r="C54" s="13"/>
      <c r="D54" s="19">
        <f>'Revenue - WHC'!D55</f>
        <v>44</v>
      </c>
      <c r="E54" s="74" t="str">
        <f>IF(OR('Services - WHC'!E53="",'Services - WHC'!E53="[Enter service]"),"",'Services - WHC'!E53)</f>
        <v/>
      </c>
      <c r="F54" s="75" t="str">
        <f>IF(OR('Services - WHC'!F53="",'Services - WHC'!F53="[Select]"),"",'Services - WHC'!F53)</f>
        <v/>
      </c>
      <c r="G54" s="26"/>
      <c r="H54" s="76"/>
      <c r="I54" s="76"/>
      <c r="J54" s="76"/>
      <c r="K54" s="76"/>
      <c r="L54" s="77">
        <f t="shared" si="0"/>
        <v>0</v>
      </c>
      <c r="M54" s="31"/>
    </row>
    <row r="55" spans="3:13" ht="12" customHeight="1" x14ac:dyDescent="0.2">
      <c r="C55" s="13"/>
      <c r="D55" s="19">
        <f>'Revenue - WHC'!D56</f>
        <v>45</v>
      </c>
      <c r="E55" s="74" t="str">
        <f>IF(OR('Services - WHC'!E54="",'Services - WHC'!E54="[Enter service]"),"",'Services - WHC'!E54)</f>
        <v/>
      </c>
      <c r="F55" s="75" t="str">
        <f>IF(OR('Services - WHC'!F54="",'Services - WHC'!F54="[Select]"),"",'Services - WHC'!F54)</f>
        <v/>
      </c>
      <c r="G55" s="26"/>
      <c r="H55" s="76"/>
      <c r="I55" s="76"/>
      <c r="J55" s="76"/>
      <c r="K55" s="76"/>
      <c r="L55" s="77">
        <f t="shared" si="0"/>
        <v>0</v>
      </c>
      <c r="M55" s="31"/>
    </row>
    <row r="56" spans="3:13" ht="12" customHeight="1" x14ac:dyDescent="0.2">
      <c r="C56" s="13"/>
      <c r="D56" s="19">
        <f>'Revenue - WHC'!D57</f>
        <v>46</v>
      </c>
      <c r="E56" s="74" t="str">
        <f>IF(OR('Services - WHC'!E55="",'Services - WHC'!E55="[Enter service]"),"",'Services - WHC'!E55)</f>
        <v/>
      </c>
      <c r="F56" s="75" t="str">
        <f>IF(OR('Services - WHC'!F55="",'Services - WHC'!F55="[Select]"),"",'Services - WHC'!F55)</f>
        <v/>
      </c>
      <c r="G56" s="26"/>
      <c r="H56" s="76"/>
      <c r="I56" s="76"/>
      <c r="J56" s="76"/>
      <c r="K56" s="76"/>
      <c r="L56" s="77">
        <f t="shared" si="0"/>
        <v>0</v>
      </c>
      <c r="M56" s="31"/>
    </row>
    <row r="57" spans="3:13" ht="12" customHeight="1" x14ac:dyDescent="0.2">
      <c r="C57" s="13"/>
      <c r="D57" s="19">
        <f>'Revenue - WHC'!D58</f>
        <v>47</v>
      </c>
      <c r="E57" s="74" t="str">
        <f>IF(OR('Services - WHC'!E56="",'Services - WHC'!E56="[Enter service]"),"",'Services - WHC'!E56)</f>
        <v/>
      </c>
      <c r="F57" s="75" t="str">
        <f>IF(OR('Services - WHC'!F56="",'Services - WHC'!F56="[Select]"),"",'Services - WHC'!F56)</f>
        <v/>
      </c>
      <c r="G57" s="26"/>
      <c r="H57" s="76"/>
      <c r="I57" s="76"/>
      <c r="J57" s="76"/>
      <c r="K57" s="76"/>
      <c r="L57" s="77">
        <f t="shared" si="0"/>
        <v>0</v>
      </c>
      <c r="M57" s="31"/>
    </row>
    <row r="58" spans="3:13" ht="12" customHeight="1" x14ac:dyDescent="0.2">
      <c r="C58" s="13"/>
      <c r="D58" s="19">
        <f>'Revenue - WHC'!D59</f>
        <v>48</v>
      </c>
      <c r="E58" s="74" t="str">
        <f>IF(OR('Services - WHC'!E57="",'Services - WHC'!E57="[Enter service]"),"",'Services - WHC'!E57)</f>
        <v/>
      </c>
      <c r="F58" s="75" t="str">
        <f>IF(OR('Services - WHC'!F57="",'Services - WHC'!F57="[Select]"),"",'Services - WHC'!F57)</f>
        <v/>
      </c>
      <c r="G58" s="26"/>
      <c r="H58" s="76"/>
      <c r="I58" s="76"/>
      <c r="J58" s="76"/>
      <c r="K58" s="76"/>
      <c r="L58" s="77">
        <f t="shared" si="0"/>
        <v>0</v>
      </c>
      <c r="M58" s="31"/>
    </row>
    <row r="59" spans="3:13" ht="12" customHeight="1" x14ac:dyDescent="0.2">
      <c r="C59" s="13"/>
      <c r="D59" s="19">
        <f>'Revenue - WHC'!D60</f>
        <v>49</v>
      </c>
      <c r="E59" s="74" t="str">
        <f>IF(OR('Services - WHC'!E58="",'Services - WHC'!E58="[Enter service]"),"",'Services - WHC'!E58)</f>
        <v/>
      </c>
      <c r="F59" s="75" t="str">
        <f>IF(OR('Services - WHC'!F58="",'Services - WHC'!F58="[Select]"),"",'Services - WHC'!F58)</f>
        <v/>
      </c>
      <c r="G59" s="26"/>
      <c r="H59" s="76"/>
      <c r="I59" s="76"/>
      <c r="J59" s="76"/>
      <c r="K59" s="76"/>
      <c r="L59" s="77">
        <f t="shared" si="0"/>
        <v>0</v>
      </c>
      <c r="M59" s="31"/>
    </row>
    <row r="60" spans="3:13" ht="12" customHeight="1" x14ac:dyDescent="0.2">
      <c r="C60" s="13"/>
      <c r="D60" s="19">
        <f>'Revenue - WHC'!D61</f>
        <v>50</v>
      </c>
      <c r="E60" s="74" t="str">
        <f>IF(OR('Services - WHC'!E59="",'Services - WHC'!E59="[Enter service]"),"",'Services - WHC'!E59)</f>
        <v/>
      </c>
      <c r="F60" s="75" t="str">
        <f>IF(OR('Services - WHC'!F59="",'Services - WHC'!F59="[Select]"),"",'Services - WHC'!F59)</f>
        <v/>
      </c>
      <c r="G60" s="26"/>
      <c r="H60" s="76"/>
      <c r="I60" s="76"/>
      <c r="J60" s="76"/>
      <c r="K60" s="76"/>
      <c r="L60" s="77">
        <f t="shared" si="0"/>
        <v>0</v>
      </c>
      <c r="M60" s="31"/>
    </row>
    <row r="61" spans="3:13" ht="12" customHeight="1" x14ac:dyDescent="0.2">
      <c r="C61" s="13"/>
      <c r="D61" s="19">
        <f>'Revenue - WHC'!D62</f>
        <v>51</v>
      </c>
      <c r="E61" s="74" t="str">
        <f>IF(OR('Services - WHC'!E60="",'Services - WHC'!E60="[Enter service]"),"",'Services - WHC'!E60)</f>
        <v/>
      </c>
      <c r="F61" s="75" t="str">
        <f>IF(OR('Services - WHC'!F60="",'Services - WHC'!F60="[Select]"),"",'Services - WHC'!F60)</f>
        <v/>
      </c>
      <c r="G61" s="26"/>
      <c r="H61" s="76"/>
      <c r="I61" s="76"/>
      <c r="J61" s="76"/>
      <c r="K61" s="76"/>
      <c r="L61" s="77">
        <f t="shared" si="0"/>
        <v>0</v>
      </c>
      <c r="M61" s="31"/>
    </row>
    <row r="62" spans="3:13" ht="12" customHeight="1" x14ac:dyDescent="0.2">
      <c r="C62" s="13"/>
      <c r="D62" s="19">
        <f>'Revenue - WHC'!D63</f>
        <v>52</v>
      </c>
      <c r="E62" s="74" t="str">
        <f>IF(OR('Services - WHC'!E61="",'Services - WHC'!E61="[Enter service]"),"",'Services - WHC'!E61)</f>
        <v/>
      </c>
      <c r="F62" s="75" t="str">
        <f>IF(OR('Services - WHC'!F61="",'Services - WHC'!F61="[Select]"),"",'Services - WHC'!F61)</f>
        <v/>
      </c>
      <c r="G62" s="26"/>
      <c r="H62" s="76"/>
      <c r="I62" s="76"/>
      <c r="J62" s="76"/>
      <c r="K62" s="76"/>
      <c r="L62" s="77">
        <f t="shared" si="0"/>
        <v>0</v>
      </c>
      <c r="M62" s="31"/>
    </row>
    <row r="63" spans="3:13" ht="12" customHeight="1" x14ac:dyDescent="0.2">
      <c r="C63" s="13"/>
      <c r="D63" s="19">
        <f>'Revenue - WHC'!D64</f>
        <v>53</v>
      </c>
      <c r="E63" s="74" t="str">
        <f>IF(OR('Services - WHC'!E62="",'Services - WHC'!E62="[Enter service]"),"",'Services - WHC'!E62)</f>
        <v/>
      </c>
      <c r="F63" s="75" t="str">
        <f>IF(OR('Services - WHC'!F62="",'Services - WHC'!F62="[Select]"),"",'Services - WHC'!F62)</f>
        <v/>
      </c>
      <c r="G63" s="26"/>
      <c r="H63" s="76"/>
      <c r="I63" s="76"/>
      <c r="J63" s="76"/>
      <c r="K63" s="76"/>
      <c r="L63" s="77">
        <f t="shared" si="0"/>
        <v>0</v>
      </c>
      <c r="M63" s="31"/>
    </row>
    <row r="64" spans="3:13" ht="12" customHeight="1" x14ac:dyDescent="0.2">
      <c r="C64" s="13"/>
      <c r="D64" s="19">
        <f>'Revenue - WHC'!D65</f>
        <v>54</v>
      </c>
      <c r="E64" s="74" t="str">
        <f>IF(OR('Services - WHC'!E63="",'Services - WHC'!E63="[Enter service]"),"",'Services - WHC'!E63)</f>
        <v/>
      </c>
      <c r="F64" s="75" t="str">
        <f>IF(OR('Services - WHC'!F63="",'Services - WHC'!F63="[Select]"),"",'Services - WHC'!F63)</f>
        <v/>
      </c>
      <c r="G64" s="26"/>
      <c r="H64" s="76"/>
      <c r="I64" s="76"/>
      <c r="J64" s="76"/>
      <c r="K64" s="76"/>
      <c r="L64" s="77">
        <f t="shared" si="0"/>
        <v>0</v>
      </c>
      <c r="M64" s="31"/>
    </row>
    <row r="65" spans="3:13" ht="12" customHeight="1" x14ac:dyDescent="0.2">
      <c r="C65" s="13"/>
      <c r="D65" s="19">
        <f>'Revenue - WHC'!D66</f>
        <v>55</v>
      </c>
      <c r="E65" s="74" t="str">
        <f>IF(OR('Services - WHC'!E64="",'Services - WHC'!E64="[Enter service]"),"",'Services - WHC'!E64)</f>
        <v/>
      </c>
      <c r="F65" s="75" t="str">
        <f>IF(OR('Services - WHC'!F64="",'Services - WHC'!F64="[Select]"),"",'Services - WHC'!F64)</f>
        <v/>
      </c>
      <c r="G65" s="26"/>
      <c r="H65" s="76"/>
      <c r="I65" s="76"/>
      <c r="J65" s="76"/>
      <c r="K65" s="76"/>
      <c r="L65" s="77">
        <f t="shared" si="0"/>
        <v>0</v>
      </c>
      <c r="M65" s="31"/>
    </row>
    <row r="66" spans="3:13" ht="12" customHeight="1" x14ac:dyDescent="0.2">
      <c r="C66" s="13"/>
      <c r="D66" s="19">
        <f>'Revenue - WHC'!D67</f>
        <v>56</v>
      </c>
      <c r="E66" s="74" t="str">
        <f>IF(OR('Services - WHC'!E65="",'Services - WHC'!E65="[Enter service]"),"",'Services - WHC'!E65)</f>
        <v/>
      </c>
      <c r="F66" s="75" t="str">
        <f>IF(OR('Services - WHC'!F65="",'Services - WHC'!F65="[Select]"),"",'Services - WHC'!F65)</f>
        <v/>
      </c>
      <c r="G66" s="26"/>
      <c r="H66" s="76"/>
      <c r="I66" s="76"/>
      <c r="J66" s="76"/>
      <c r="K66" s="76"/>
      <c r="L66" s="77">
        <f t="shared" si="0"/>
        <v>0</v>
      </c>
      <c r="M66" s="31"/>
    </row>
    <row r="67" spans="3:13" ht="12" customHeight="1" x14ac:dyDescent="0.2">
      <c r="C67" s="13"/>
      <c r="D67" s="19">
        <f>'Revenue - WHC'!D68</f>
        <v>57</v>
      </c>
      <c r="E67" s="74" t="str">
        <f>IF(OR('Services - WHC'!E66="",'Services - WHC'!E66="[Enter service]"),"",'Services - WHC'!E66)</f>
        <v/>
      </c>
      <c r="F67" s="75" t="str">
        <f>IF(OR('Services - WHC'!F66="",'Services - WHC'!F66="[Select]"),"",'Services - WHC'!F66)</f>
        <v/>
      </c>
      <c r="G67" s="26"/>
      <c r="H67" s="76"/>
      <c r="I67" s="76"/>
      <c r="J67" s="76"/>
      <c r="K67" s="76"/>
      <c r="L67" s="77">
        <f t="shared" si="0"/>
        <v>0</v>
      </c>
      <c r="M67" s="31"/>
    </row>
    <row r="68" spans="3:13" ht="12" customHeight="1" x14ac:dyDescent="0.2">
      <c r="C68" s="13"/>
      <c r="D68" s="19">
        <f>'Revenue - WHC'!D69</f>
        <v>58</v>
      </c>
      <c r="E68" s="74" t="str">
        <f>IF(OR('Services - WHC'!E67="",'Services - WHC'!E67="[Enter service]"),"",'Services - WHC'!E67)</f>
        <v/>
      </c>
      <c r="F68" s="75" t="str">
        <f>IF(OR('Services - WHC'!F67="",'Services - WHC'!F67="[Select]"),"",'Services - WHC'!F67)</f>
        <v/>
      </c>
      <c r="G68" s="26"/>
      <c r="H68" s="76"/>
      <c r="I68" s="76"/>
      <c r="J68" s="76"/>
      <c r="K68" s="76"/>
      <c r="L68" s="77">
        <f t="shared" si="0"/>
        <v>0</v>
      </c>
      <c r="M68" s="31"/>
    </row>
    <row r="69" spans="3:13" ht="12" customHeight="1" x14ac:dyDescent="0.2">
      <c r="C69" s="13"/>
      <c r="D69" s="19">
        <f>'Revenue - WHC'!D70</f>
        <v>59</v>
      </c>
      <c r="E69" s="74" t="str">
        <f>IF(OR('Services - WHC'!E68="",'Services - WHC'!E68="[Enter service]"),"",'Services - WHC'!E68)</f>
        <v/>
      </c>
      <c r="F69" s="75" t="str">
        <f>IF(OR('Services - WHC'!F68="",'Services - WHC'!F68="[Select]"),"",'Services - WHC'!F68)</f>
        <v/>
      </c>
      <c r="G69" s="26"/>
      <c r="H69" s="76"/>
      <c r="I69" s="76"/>
      <c r="J69" s="76"/>
      <c r="K69" s="76"/>
      <c r="L69" s="77">
        <f t="shared" si="0"/>
        <v>0</v>
      </c>
      <c r="M69" s="31"/>
    </row>
    <row r="70" spans="3:13" ht="12" customHeight="1" x14ac:dyDescent="0.2">
      <c r="C70" s="13"/>
      <c r="D70" s="19">
        <f>'Revenue - WHC'!D71</f>
        <v>60</v>
      </c>
      <c r="E70" s="74" t="str">
        <f>IF(OR('Services - WHC'!E69="",'Services - WHC'!E69="[Enter service]"),"",'Services - WHC'!E69)</f>
        <v/>
      </c>
      <c r="F70" s="75" t="str">
        <f>IF(OR('Services - WHC'!F69="",'Services - WHC'!F69="[Select]"),"",'Services - WHC'!F69)</f>
        <v/>
      </c>
      <c r="G70" s="26"/>
      <c r="H70" s="76"/>
      <c r="I70" s="76"/>
      <c r="J70" s="76"/>
      <c r="K70" s="76"/>
      <c r="L70" s="77">
        <f t="shared" si="0"/>
        <v>0</v>
      </c>
      <c r="M70" s="31"/>
    </row>
    <row r="71" spans="3:13" ht="12" customHeight="1" x14ac:dyDescent="0.2">
      <c r="C71" s="13"/>
      <c r="D71" s="19">
        <f>'Revenue - WHC'!D72</f>
        <v>61</v>
      </c>
      <c r="E71" s="74" t="str">
        <f>IF(OR('Services - WHC'!E70="",'Services - WHC'!E70="[Enter service]"),"",'Services - WHC'!E70)</f>
        <v/>
      </c>
      <c r="F71" s="75" t="str">
        <f>IF(OR('Services - WHC'!F70="",'Services - WHC'!F70="[Select]"),"",'Services - WHC'!F70)</f>
        <v/>
      </c>
      <c r="G71" s="26"/>
      <c r="H71" s="76"/>
      <c r="I71" s="76"/>
      <c r="J71" s="76"/>
      <c r="K71" s="76"/>
      <c r="L71" s="77">
        <f t="shared" si="0"/>
        <v>0</v>
      </c>
      <c r="M71" s="31"/>
    </row>
    <row r="72" spans="3:13" ht="12" customHeight="1" x14ac:dyDescent="0.2">
      <c r="C72" s="13"/>
      <c r="D72" s="19">
        <f>'Revenue - WHC'!D73</f>
        <v>62</v>
      </c>
      <c r="E72" s="74" t="str">
        <f>IF(OR('Services - WHC'!E71="",'Services - WHC'!E71="[Enter service]"),"",'Services - WHC'!E71)</f>
        <v/>
      </c>
      <c r="F72" s="75" t="str">
        <f>IF(OR('Services - WHC'!F71="",'Services - WHC'!F71="[Select]"),"",'Services - WHC'!F71)</f>
        <v/>
      </c>
      <c r="G72" s="26"/>
      <c r="H72" s="76"/>
      <c r="I72" s="76"/>
      <c r="J72" s="76"/>
      <c r="K72" s="76"/>
      <c r="L72" s="77">
        <f t="shared" si="0"/>
        <v>0</v>
      </c>
      <c r="M72" s="31"/>
    </row>
    <row r="73" spans="3:13" ht="12" customHeight="1" x14ac:dyDescent="0.2">
      <c r="C73" s="13"/>
      <c r="D73" s="19">
        <f>'Revenue - WHC'!D74</f>
        <v>63</v>
      </c>
      <c r="E73" s="74" t="str">
        <f>IF(OR('Services - WHC'!E72="",'Services - WHC'!E72="[Enter service]"),"",'Services - WHC'!E72)</f>
        <v/>
      </c>
      <c r="F73" s="75" t="str">
        <f>IF(OR('Services - WHC'!F72="",'Services - WHC'!F72="[Select]"),"",'Services - WHC'!F72)</f>
        <v/>
      </c>
      <c r="G73" s="26"/>
      <c r="H73" s="76"/>
      <c r="I73" s="76"/>
      <c r="J73" s="76"/>
      <c r="K73" s="76"/>
      <c r="L73" s="77">
        <f t="shared" si="0"/>
        <v>0</v>
      </c>
      <c r="M73" s="31"/>
    </row>
    <row r="74" spans="3:13" ht="12" customHeight="1" x14ac:dyDescent="0.2">
      <c r="C74" s="13"/>
      <c r="D74" s="19">
        <f>'Revenue - WHC'!D75</f>
        <v>64</v>
      </c>
      <c r="E74" s="74" t="str">
        <f>IF(OR('Services - WHC'!E73="",'Services - WHC'!E73="[Enter service]"),"",'Services - WHC'!E73)</f>
        <v/>
      </c>
      <c r="F74" s="75" t="str">
        <f>IF(OR('Services - WHC'!F73="",'Services - WHC'!F73="[Select]"),"",'Services - WHC'!F73)</f>
        <v/>
      </c>
      <c r="G74" s="26"/>
      <c r="H74" s="76"/>
      <c r="I74" s="76"/>
      <c r="J74" s="76"/>
      <c r="K74" s="76"/>
      <c r="L74" s="77">
        <f t="shared" si="0"/>
        <v>0</v>
      </c>
      <c r="M74" s="31"/>
    </row>
    <row r="75" spans="3:13" ht="12" customHeight="1" x14ac:dyDescent="0.2">
      <c r="C75" s="13"/>
      <c r="D75" s="19">
        <f>'Revenue - WHC'!D76</f>
        <v>65</v>
      </c>
      <c r="E75" s="74" t="str">
        <f>IF(OR('Services - WHC'!E74="",'Services - WHC'!E74="[Enter service]"),"",'Services - WHC'!E74)</f>
        <v/>
      </c>
      <c r="F75" s="75" t="str">
        <f>IF(OR('Services - WHC'!F74="",'Services - WHC'!F74="[Select]"),"",'Services - WHC'!F74)</f>
        <v/>
      </c>
      <c r="G75" s="26"/>
      <c r="H75" s="76"/>
      <c r="I75" s="76"/>
      <c r="J75" s="76"/>
      <c r="K75" s="76"/>
      <c r="L75" s="77">
        <f t="shared" si="0"/>
        <v>0</v>
      </c>
      <c r="M75" s="31"/>
    </row>
    <row r="76" spans="3:13" ht="12" customHeight="1" x14ac:dyDescent="0.2">
      <c r="C76" s="13"/>
      <c r="D76" s="19">
        <f>'Revenue - WHC'!D77</f>
        <v>66</v>
      </c>
      <c r="E76" s="74" t="str">
        <f>IF(OR('Services - WHC'!E75="",'Services - WHC'!E75="[Enter service]"),"",'Services - WHC'!E75)</f>
        <v/>
      </c>
      <c r="F76" s="75" t="str">
        <f>IF(OR('Services - WHC'!F75="",'Services - WHC'!F75="[Select]"),"",'Services - WHC'!F75)</f>
        <v/>
      </c>
      <c r="G76" s="26"/>
      <c r="H76" s="76"/>
      <c r="I76" s="76"/>
      <c r="J76" s="76"/>
      <c r="K76" s="76"/>
      <c r="L76" s="77">
        <f t="shared" ref="L76:L151" si="1">SUM(H76:K76)</f>
        <v>0</v>
      </c>
      <c r="M76" s="31"/>
    </row>
    <row r="77" spans="3:13" ht="12" customHeight="1" x14ac:dyDescent="0.2">
      <c r="C77" s="13"/>
      <c r="D77" s="19">
        <f>'Revenue - WHC'!D78</f>
        <v>67</v>
      </c>
      <c r="E77" s="74" t="str">
        <f>IF(OR('Services - WHC'!E76="",'Services - WHC'!E76="[Enter service]"),"",'Services - WHC'!E76)</f>
        <v/>
      </c>
      <c r="F77" s="75" t="str">
        <f>IF(OR('Services - WHC'!F76="",'Services - WHC'!F76="[Select]"),"",'Services - WHC'!F76)</f>
        <v/>
      </c>
      <c r="G77" s="26"/>
      <c r="H77" s="76"/>
      <c r="I77" s="76"/>
      <c r="J77" s="76"/>
      <c r="K77" s="76"/>
      <c r="L77" s="77">
        <f t="shared" si="1"/>
        <v>0</v>
      </c>
      <c r="M77" s="31"/>
    </row>
    <row r="78" spans="3:13" ht="12" customHeight="1" x14ac:dyDescent="0.2">
      <c r="C78" s="13"/>
      <c r="D78" s="19">
        <f>'Revenue - WHC'!D79</f>
        <v>68</v>
      </c>
      <c r="E78" s="74" t="str">
        <f>IF(OR('Services - WHC'!E77="",'Services - WHC'!E77="[Enter service]"),"",'Services - WHC'!E77)</f>
        <v/>
      </c>
      <c r="F78" s="75" t="str">
        <f>IF(OR('Services - WHC'!F77="",'Services - WHC'!F77="[Select]"),"",'Services - WHC'!F77)</f>
        <v/>
      </c>
      <c r="G78" s="26"/>
      <c r="H78" s="76"/>
      <c r="I78" s="76"/>
      <c r="J78" s="76"/>
      <c r="K78" s="76"/>
      <c r="L78" s="77">
        <f t="shared" si="1"/>
        <v>0</v>
      </c>
      <c r="M78" s="31"/>
    </row>
    <row r="79" spans="3:13" ht="12" customHeight="1" x14ac:dyDescent="0.2">
      <c r="C79" s="13"/>
      <c r="D79" s="19">
        <f>'Revenue - WHC'!D80</f>
        <v>69</v>
      </c>
      <c r="E79" s="74" t="str">
        <f>IF(OR('Services - WHC'!E78="",'Services - WHC'!E78="[Enter service]"),"",'Services - WHC'!E78)</f>
        <v/>
      </c>
      <c r="F79" s="75" t="str">
        <f>IF(OR('Services - WHC'!F78="",'Services - WHC'!F78="[Select]"),"",'Services - WHC'!F78)</f>
        <v/>
      </c>
      <c r="G79" s="26"/>
      <c r="H79" s="76"/>
      <c r="I79" s="76"/>
      <c r="J79" s="76"/>
      <c r="K79" s="76"/>
      <c r="L79" s="77">
        <f t="shared" si="1"/>
        <v>0</v>
      </c>
      <c r="M79" s="31"/>
    </row>
    <row r="80" spans="3:13" ht="12" customHeight="1" x14ac:dyDescent="0.2">
      <c r="C80" s="13"/>
      <c r="D80" s="19">
        <f>'Revenue - WHC'!D81</f>
        <v>70</v>
      </c>
      <c r="E80" s="74" t="str">
        <f>IF(OR('Services - WHC'!E79="",'Services - WHC'!E79="[Enter service]"),"",'Services - WHC'!E79)</f>
        <v/>
      </c>
      <c r="F80" s="75" t="str">
        <f>IF(OR('Services - WHC'!F79="",'Services - WHC'!F79="[Select]"),"",'Services - WHC'!F79)</f>
        <v/>
      </c>
      <c r="G80" s="26"/>
      <c r="H80" s="76"/>
      <c r="I80" s="76"/>
      <c r="J80" s="76"/>
      <c r="K80" s="76"/>
      <c r="L80" s="77">
        <f t="shared" si="1"/>
        <v>0</v>
      </c>
      <c r="M80" s="31"/>
    </row>
    <row r="81" spans="3:13" ht="12" customHeight="1" x14ac:dyDescent="0.2">
      <c r="C81" s="13"/>
      <c r="D81" s="19">
        <f>'Revenue - WHC'!D82</f>
        <v>71</v>
      </c>
      <c r="E81" s="74" t="str">
        <f>IF(OR('Services - WHC'!E80="",'Services - WHC'!E80="[Enter service]"),"",'Services - WHC'!E80)</f>
        <v/>
      </c>
      <c r="F81" s="75" t="str">
        <f>IF(OR('Services - WHC'!F80="",'Services - WHC'!F80="[Select]"),"",'Services - WHC'!F80)</f>
        <v/>
      </c>
      <c r="G81" s="26"/>
      <c r="H81" s="76"/>
      <c r="I81" s="76"/>
      <c r="J81" s="76"/>
      <c r="K81" s="76"/>
      <c r="L81" s="77">
        <f t="shared" si="1"/>
        <v>0</v>
      </c>
      <c r="M81" s="31"/>
    </row>
    <row r="82" spans="3:13" ht="12" customHeight="1" x14ac:dyDescent="0.2">
      <c r="C82" s="13"/>
      <c r="D82" s="19">
        <f>'Revenue - WHC'!D83</f>
        <v>72</v>
      </c>
      <c r="E82" s="74" t="str">
        <f>IF(OR('Services - WHC'!E81="",'Services - WHC'!E81="[Enter service]"),"",'Services - WHC'!E81)</f>
        <v/>
      </c>
      <c r="F82" s="75" t="str">
        <f>IF(OR('Services - WHC'!F81="",'Services - WHC'!F81="[Select]"),"",'Services - WHC'!F81)</f>
        <v/>
      </c>
      <c r="G82" s="26"/>
      <c r="H82" s="76"/>
      <c r="I82" s="76"/>
      <c r="J82" s="76"/>
      <c r="K82" s="76"/>
      <c r="L82" s="77">
        <f t="shared" si="1"/>
        <v>0</v>
      </c>
      <c r="M82" s="31"/>
    </row>
    <row r="83" spans="3:13" ht="12" customHeight="1" x14ac:dyDescent="0.2">
      <c r="C83" s="13"/>
      <c r="D83" s="19">
        <f>'Revenue - WHC'!D84</f>
        <v>73</v>
      </c>
      <c r="E83" s="74" t="str">
        <f>IF(OR('Services - WHC'!E82="",'Services - WHC'!E82="[Enter service]"),"",'Services - WHC'!E82)</f>
        <v/>
      </c>
      <c r="F83" s="75" t="str">
        <f>IF(OR('Services - WHC'!F82="",'Services - WHC'!F82="[Select]"),"",'Services - WHC'!F82)</f>
        <v/>
      </c>
      <c r="G83" s="26"/>
      <c r="H83" s="76"/>
      <c r="I83" s="76"/>
      <c r="J83" s="76"/>
      <c r="K83" s="76"/>
      <c r="L83" s="77">
        <f t="shared" si="1"/>
        <v>0</v>
      </c>
      <c r="M83" s="31"/>
    </row>
    <row r="84" spans="3:13" ht="12" customHeight="1" x14ac:dyDescent="0.2">
      <c r="C84" s="13"/>
      <c r="D84" s="19">
        <f>'Revenue - WHC'!D85</f>
        <v>74</v>
      </c>
      <c r="E84" s="74" t="str">
        <f>IF(OR('Services - WHC'!E83="",'Services - WHC'!E83="[Enter service]"),"",'Services - WHC'!E83)</f>
        <v/>
      </c>
      <c r="F84" s="75" t="str">
        <f>IF(OR('Services - WHC'!F83="",'Services - WHC'!F83="[Select]"),"",'Services - WHC'!F83)</f>
        <v/>
      </c>
      <c r="G84" s="26"/>
      <c r="H84" s="76"/>
      <c r="I84" s="76"/>
      <c r="J84" s="76"/>
      <c r="K84" s="76"/>
      <c r="L84" s="77">
        <f t="shared" si="1"/>
        <v>0</v>
      </c>
      <c r="M84" s="31"/>
    </row>
    <row r="85" spans="3:13" ht="12" customHeight="1" x14ac:dyDescent="0.2">
      <c r="C85" s="13"/>
      <c r="D85" s="19">
        <f>'Revenue - WHC'!D86</f>
        <v>75</v>
      </c>
      <c r="E85" s="74" t="str">
        <f>IF(OR('Services - WHC'!E84="",'Services - WHC'!E84="[Enter service]"),"",'Services - WHC'!E84)</f>
        <v/>
      </c>
      <c r="F85" s="75" t="str">
        <f>IF(OR('Services - WHC'!F84="",'Services - WHC'!F84="[Select]"),"",'Services - WHC'!F84)</f>
        <v/>
      </c>
      <c r="G85" s="26"/>
      <c r="H85" s="76"/>
      <c r="I85" s="76"/>
      <c r="J85" s="76"/>
      <c r="K85" s="76"/>
      <c r="L85" s="77">
        <f t="shared" si="1"/>
        <v>0</v>
      </c>
      <c r="M85" s="31"/>
    </row>
    <row r="86" spans="3:13" ht="12" customHeight="1" x14ac:dyDescent="0.2">
      <c r="C86" s="13"/>
      <c r="D86" s="19">
        <f>'Revenue - WHC'!D87</f>
        <v>76</v>
      </c>
      <c r="E86" s="74" t="str">
        <f>IF(OR('Services - WHC'!E85="",'Services - WHC'!E85="[Enter service]"),"",'Services - WHC'!E85)</f>
        <v/>
      </c>
      <c r="F86" s="75" t="str">
        <f>IF(OR('Services - WHC'!F85="",'Services - WHC'!F85="[Select]"),"",'Services - WHC'!F85)</f>
        <v/>
      </c>
      <c r="G86" s="26"/>
      <c r="H86" s="76"/>
      <c r="I86" s="76"/>
      <c r="J86" s="76"/>
      <c r="K86" s="76"/>
      <c r="L86" s="77">
        <f t="shared" si="1"/>
        <v>0</v>
      </c>
      <c r="M86" s="31"/>
    </row>
    <row r="87" spans="3:13" ht="12" customHeight="1" x14ac:dyDescent="0.2">
      <c r="C87" s="13"/>
      <c r="D87" s="19">
        <f>'Revenue - WHC'!D88</f>
        <v>77</v>
      </c>
      <c r="E87" s="74" t="str">
        <f>IF(OR('Services - WHC'!E86="",'Services - WHC'!E86="[Enter service]"),"",'Services - WHC'!E86)</f>
        <v/>
      </c>
      <c r="F87" s="75" t="str">
        <f>IF(OR('Services - WHC'!F86="",'Services - WHC'!F86="[Select]"),"",'Services - WHC'!F86)</f>
        <v/>
      </c>
      <c r="G87" s="26"/>
      <c r="H87" s="76"/>
      <c r="I87" s="76"/>
      <c r="J87" s="76"/>
      <c r="K87" s="76"/>
      <c r="L87" s="77">
        <f t="shared" si="1"/>
        <v>0</v>
      </c>
      <c r="M87" s="31"/>
    </row>
    <row r="88" spans="3:13" ht="12" customHeight="1" x14ac:dyDescent="0.2">
      <c r="C88" s="13"/>
      <c r="D88" s="19">
        <f>'Revenue - WHC'!D89</f>
        <v>78</v>
      </c>
      <c r="E88" s="74" t="str">
        <f>IF(OR('Services - WHC'!E87="",'Services - WHC'!E87="[Enter service]"),"",'Services - WHC'!E87)</f>
        <v/>
      </c>
      <c r="F88" s="75" t="str">
        <f>IF(OR('Services - WHC'!F87="",'Services - WHC'!F87="[Select]"),"",'Services - WHC'!F87)</f>
        <v/>
      </c>
      <c r="G88" s="26"/>
      <c r="H88" s="76"/>
      <c r="I88" s="76"/>
      <c r="J88" s="76"/>
      <c r="K88" s="76"/>
      <c r="L88" s="77">
        <f t="shared" si="1"/>
        <v>0</v>
      </c>
      <c r="M88" s="31"/>
    </row>
    <row r="89" spans="3:13" ht="12" customHeight="1" x14ac:dyDescent="0.2">
      <c r="C89" s="13"/>
      <c r="D89" s="19">
        <f>'Revenue - WHC'!D90</f>
        <v>79</v>
      </c>
      <c r="E89" s="74" t="str">
        <f>IF(OR('Services - WHC'!E88="",'Services - WHC'!E88="[Enter service]"),"",'Services - WHC'!E88)</f>
        <v/>
      </c>
      <c r="F89" s="75" t="str">
        <f>IF(OR('Services - WHC'!F88="",'Services - WHC'!F88="[Select]"),"",'Services - WHC'!F88)</f>
        <v/>
      </c>
      <c r="G89" s="26"/>
      <c r="H89" s="76"/>
      <c r="I89" s="76"/>
      <c r="J89" s="76"/>
      <c r="K89" s="76"/>
      <c r="L89" s="77">
        <f t="shared" si="1"/>
        <v>0</v>
      </c>
      <c r="M89" s="31"/>
    </row>
    <row r="90" spans="3:13" ht="12" customHeight="1" x14ac:dyDescent="0.2">
      <c r="C90" s="13"/>
      <c r="D90" s="19">
        <f>'Revenue - WHC'!D91</f>
        <v>80</v>
      </c>
      <c r="E90" s="74" t="str">
        <f>IF(OR('Services - WHC'!E89="",'Services - WHC'!E89="[Enter service]"),"",'Services - WHC'!E89)</f>
        <v/>
      </c>
      <c r="F90" s="75" t="str">
        <f>IF(OR('Services - WHC'!F89="",'Services - WHC'!F89="[Select]"),"",'Services - WHC'!F89)</f>
        <v/>
      </c>
      <c r="G90" s="26"/>
      <c r="H90" s="76"/>
      <c r="I90" s="76"/>
      <c r="J90" s="76"/>
      <c r="K90" s="76"/>
      <c r="L90" s="77">
        <f t="shared" si="1"/>
        <v>0</v>
      </c>
      <c r="M90" s="31"/>
    </row>
    <row r="91" spans="3:13" ht="12" customHeight="1" x14ac:dyDescent="0.2">
      <c r="C91" s="13"/>
      <c r="D91" s="19">
        <f>'Revenue - WHC'!D92</f>
        <v>81</v>
      </c>
      <c r="E91" s="74" t="str">
        <f>IF(OR('Services - WHC'!E90="",'Services - WHC'!E90="[Enter service]"),"",'Services - WHC'!E90)</f>
        <v/>
      </c>
      <c r="F91" s="75" t="str">
        <f>IF(OR('Services - WHC'!F90="",'Services - WHC'!F90="[Select]"),"",'Services - WHC'!F90)</f>
        <v/>
      </c>
      <c r="G91" s="26"/>
      <c r="H91" s="76"/>
      <c r="I91" s="76"/>
      <c r="J91" s="76"/>
      <c r="K91" s="76"/>
      <c r="L91" s="77">
        <f t="shared" si="1"/>
        <v>0</v>
      </c>
      <c r="M91" s="31"/>
    </row>
    <row r="92" spans="3:13" ht="12" customHeight="1" x14ac:dyDescent="0.2">
      <c r="C92" s="13"/>
      <c r="D92" s="19">
        <f>'Revenue - WHC'!D93</f>
        <v>82</v>
      </c>
      <c r="E92" s="74" t="str">
        <f>IF(OR('Services - WHC'!E91="",'Services - WHC'!E91="[Enter service]"),"",'Services - WHC'!E91)</f>
        <v/>
      </c>
      <c r="F92" s="75" t="str">
        <f>IF(OR('Services - WHC'!F91="",'Services - WHC'!F91="[Select]"),"",'Services - WHC'!F91)</f>
        <v/>
      </c>
      <c r="G92" s="26"/>
      <c r="H92" s="76"/>
      <c r="I92" s="76"/>
      <c r="J92" s="76"/>
      <c r="K92" s="76"/>
      <c r="L92" s="77">
        <f t="shared" si="1"/>
        <v>0</v>
      </c>
      <c r="M92" s="31"/>
    </row>
    <row r="93" spans="3:13" ht="12" customHeight="1" x14ac:dyDescent="0.2">
      <c r="C93" s="13"/>
      <c r="D93" s="19">
        <f>'Revenue - WHC'!D94</f>
        <v>83</v>
      </c>
      <c r="E93" s="74" t="str">
        <f>IF(OR('Services - WHC'!E92="",'Services - WHC'!E92="[Enter service]"),"",'Services - WHC'!E92)</f>
        <v/>
      </c>
      <c r="F93" s="75" t="str">
        <f>IF(OR('Services - WHC'!F92="",'Services - WHC'!F92="[Select]"),"",'Services - WHC'!F92)</f>
        <v/>
      </c>
      <c r="G93" s="26"/>
      <c r="H93" s="76"/>
      <c r="I93" s="76"/>
      <c r="J93" s="76"/>
      <c r="K93" s="76"/>
      <c r="L93" s="77">
        <f t="shared" si="1"/>
        <v>0</v>
      </c>
      <c r="M93" s="31"/>
    </row>
    <row r="94" spans="3:13" ht="12" customHeight="1" x14ac:dyDescent="0.2">
      <c r="C94" s="13"/>
      <c r="D94" s="19">
        <f>'Revenue - WHC'!D95</f>
        <v>84</v>
      </c>
      <c r="E94" s="74" t="str">
        <f>IF(OR('Services - WHC'!E93="",'Services - WHC'!E93="[Enter service]"),"",'Services - WHC'!E93)</f>
        <v/>
      </c>
      <c r="F94" s="75" t="str">
        <f>IF(OR('Services - WHC'!F93="",'Services - WHC'!F93="[Select]"),"",'Services - WHC'!F93)</f>
        <v/>
      </c>
      <c r="G94" s="26"/>
      <c r="H94" s="76"/>
      <c r="I94" s="76"/>
      <c r="J94" s="76"/>
      <c r="K94" s="76"/>
      <c r="L94" s="77">
        <f t="shared" si="1"/>
        <v>0</v>
      </c>
      <c r="M94" s="31"/>
    </row>
    <row r="95" spans="3:13" ht="12" customHeight="1" x14ac:dyDescent="0.2">
      <c r="C95" s="13"/>
      <c r="D95" s="19">
        <f>'Revenue - WHC'!D96</f>
        <v>85</v>
      </c>
      <c r="E95" s="74" t="str">
        <f>IF(OR('Services - WHC'!E94="",'Services - WHC'!E94="[Enter service]"),"",'Services - WHC'!E94)</f>
        <v/>
      </c>
      <c r="F95" s="75" t="str">
        <f>IF(OR('Services - WHC'!F94="",'Services - WHC'!F94="[Select]"),"",'Services - WHC'!F94)</f>
        <v/>
      </c>
      <c r="G95" s="26"/>
      <c r="H95" s="76"/>
      <c r="I95" s="76"/>
      <c r="J95" s="76"/>
      <c r="K95" s="76"/>
      <c r="L95" s="77">
        <f t="shared" si="1"/>
        <v>0</v>
      </c>
      <c r="M95" s="31"/>
    </row>
    <row r="96" spans="3:13" ht="12" customHeight="1" x14ac:dyDescent="0.2">
      <c r="C96" s="13"/>
      <c r="D96" s="19">
        <f>'Revenue - WHC'!D97</f>
        <v>86</v>
      </c>
      <c r="E96" s="74" t="str">
        <f>IF(OR('Services - WHC'!E95="",'Services - WHC'!E95="[Enter service]"),"",'Services - WHC'!E95)</f>
        <v/>
      </c>
      <c r="F96" s="75" t="str">
        <f>IF(OR('Services - WHC'!F95="",'Services - WHC'!F95="[Select]"),"",'Services - WHC'!F95)</f>
        <v/>
      </c>
      <c r="G96" s="26"/>
      <c r="H96" s="76"/>
      <c r="I96" s="76"/>
      <c r="J96" s="76"/>
      <c r="K96" s="76"/>
      <c r="L96" s="77">
        <f t="shared" si="1"/>
        <v>0</v>
      </c>
      <c r="M96" s="31"/>
    </row>
    <row r="97" spans="3:13" ht="12" customHeight="1" x14ac:dyDescent="0.2">
      <c r="C97" s="13"/>
      <c r="D97" s="19">
        <f>'Revenue - WHC'!D98</f>
        <v>87</v>
      </c>
      <c r="E97" s="74" t="str">
        <f>IF(OR('Services - WHC'!E96="",'Services - WHC'!E96="[Enter service]"),"",'Services - WHC'!E96)</f>
        <v/>
      </c>
      <c r="F97" s="75" t="str">
        <f>IF(OR('Services - WHC'!F96="",'Services - WHC'!F96="[Select]"),"",'Services - WHC'!F96)</f>
        <v/>
      </c>
      <c r="G97" s="26"/>
      <c r="H97" s="76"/>
      <c r="I97" s="76"/>
      <c r="J97" s="76"/>
      <c r="K97" s="76"/>
      <c r="L97" s="77">
        <f t="shared" si="1"/>
        <v>0</v>
      </c>
      <c r="M97" s="31"/>
    </row>
    <row r="98" spans="3:13" ht="12" customHeight="1" x14ac:dyDescent="0.2">
      <c r="C98" s="13"/>
      <c r="D98" s="19">
        <f>'Revenue - WHC'!D99</f>
        <v>88</v>
      </c>
      <c r="E98" s="74" t="str">
        <f>IF(OR('Services - WHC'!E97="",'Services - WHC'!E97="[Enter service]"),"",'Services - WHC'!E97)</f>
        <v/>
      </c>
      <c r="F98" s="75" t="str">
        <f>IF(OR('Services - WHC'!F97="",'Services - WHC'!F97="[Select]"),"",'Services - WHC'!F97)</f>
        <v/>
      </c>
      <c r="G98" s="26"/>
      <c r="H98" s="76"/>
      <c r="I98" s="76"/>
      <c r="J98" s="76"/>
      <c r="K98" s="76"/>
      <c r="L98" s="77">
        <f t="shared" si="1"/>
        <v>0</v>
      </c>
      <c r="M98" s="31"/>
    </row>
    <row r="99" spans="3:13" ht="12" customHeight="1" x14ac:dyDescent="0.2">
      <c r="C99" s="13"/>
      <c r="D99" s="19">
        <f>'Revenue - WHC'!D100</f>
        <v>89</v>
      </c>
      <c r="E99" s="74" t="str">
        <f>IF(OR('Services - WHC'!E98="",'Services - WHC'!E98="[Enter service]"),"",'Services - WHC'!E98)</f>
        <v/>
      </c>
      <c r="F99" s="75" t="str">
        <f>IF(OR('Services - WHC'!F98="",'Services - WHC'!F98="[Select]"),"",'Services - WHC'!F98)</f>
        <v/>
      </c>
      <c r="G99" s="26"/>
      <c r="H99" s="76"/>
      <c r="I99" s="76"/>
      <c r="J99" s="76"/>
      <c r="K99" s="76"/>
      <c r="L99" s="77">
        <f t="shared" si="1"/>
        <v>0</v>
      </c>
      <c r="M99" s="31"/>
    </row>
    <row r="100" spans="3:13" ht="12" customHeight="1" x14ac:dyDescent="0.2">
      <c r="C100" s="13"/>
      <c r="D100" s="19">
        <f>'Revenue - WHC'!D101</f>
        <v>90</v>
      </c>
      <c r="E100" s="74" t="str">
        <f>IF(OR('Services - WHC'!E99="",'Services - WHC'!E99="[Enter service]"),"",'Services - WHC'!E99)</f>
        <v/>
      </c>
      <c r="F100" s="75" t="str">
        <f>IF(OR('Services - WHC'!F99="",'Services - WHC'!F99="[Select]"),"",'Services - WHC'!F99)</f>
        <v/>
      </c>
      <c r="G100" s="26"/>
      <c r="H100" s="76"/>
      <c r="I100" s="76"/>
      <c r="J100" s="76"/>
      <c r="K100" s="76"/>
      <c r="L100" s="77">
        <f t="shared" si="1"/>
        <v>0</v>
      </c>
      <c r="M100" s="31"/>
    </row>
    <row r="101" spans="3:13" ht="12" customHeight="1" x14ac:dyDescent="0.2">
      <c r="C101" s="13"/>
      <c r="D101" s="19">
        <f>'Revenue - WHC'!D102</f>
        <v>91</v>
      </c>
      <c r="E101" s="74" t="str">
        <f>IF(OR('Services - WHC'!E100="",'Services - WHC'!E100="[Enter service]"),"",'Services - WHC'!E100)</f>
        <v/>
      </c>
      <c r="F101" s="75" t="str">
        <f>IF(OR('Services - WHC'!F100="",'Services - WHC'!F100="[Select]"),"",'Services - WHC'!F100)</f>
        <v/>
      </c>
      <c r="G101" s="26"/>
      <c r="H101" s="76"/>
      <c r="I101" s="76"/>
      <c r="J101" s="76"/>
      <c r="K101" s="76"/>
      <c r="L101" s="77">
        <f t="shared" si="1"/>
        <v>0</v>
      </c>
      <c r="M101" s="31"/>
    </row>
    <row r="102" spans="3:13" ht="12" customHeight="1" x14ac:dyDescent="0.2">
      <c r="C102" s="13"/>
      <c r="D102" s="19">
        <f>'Revenue - WHC'!D103</f>
        <v>92</v>
      </c>
      <c r="E102" s="74" t="str">
        <f>IF(OR('Services - WHC'!E101="",'Services - WHC'!E101="[Enter service]"),"",'Services - WHC'!E101)</f>
        <v/>
      </c>
      <c r="F102" s="75" t="str">
        <f>IF(OR('Services - WHC'!F101="",'Services - WHC'!F101="[Select]"),"",'Services - WHC'!F101)</f>
        <v/>
      </c>
      <c r="G102" s="26"/>
      <c r="H102" s="76"/>
      <c r="I102" s="76"/>
      <c r="J102" s="76"/>
      <c r="K102" s="76"/>
      <c r="L102" s="77">
        <f t="shared" si="1"/>
        <v>0</v>
      </c>
      <c r="M102" s="31"/>
    </row>
    <row r="103" spans="3:13" ht="12" customHeight="1" x14ac:dyDescent="0.2">
      <c r="C103" s="13"/>
      <c r="D103" s="19">
        <f>'Revenue - WHC'!D104</f>
        <v>93</v>
      </c>
      <c r="E103" s="74" t="str">
        <f>IF(OR('Services - WHC'!E102="",'Services - WHC'!E102="[Enter service]"),"",'Services - WHC'!E102)</f>
        <v/>
      </c>
      <c r="F103" s="75" t="str">
        <f>IF(OR('Services - WHC'!F102="",'Services - WHC'!F102="[Select]"),"",'Services - WHC'!F102)</f>
        <v/>
      </c>
      <c r="G103" s="26"/>
      <c r="H103" s="76"/>
      <c r="I103" s="76"/>
      <c r="J103" s="76"/>
      <c r="K103" s="76"/>
      <c r="L103" s="77">
        <f t="shared" si="1"/>
        <v>0</v>
      </c>
      <c r="M103" s="31"/>
    </row>
    <row r="104" spans="3:13" ht="12" customHeight="1" x14ac:dyDescent="0.2">
      <c r="C104" s="13"/>
      <c r="D104" s="19">
        <f>'Revenue - WHC'!D105</f>
        <v>94</v>
      </c>
      <c r="E104" s="74" t="str">
        <f>IF(OR('Services - WHC'!E103="",'Services - WHC'!E103="[Enter service]"),"",'Services - WHC'!E103)</f>
        <v/>
      </c>
      <c r="F104" s="75" t="str">
        <f>IF(OR('Services - WHC'!F103="",'Services - WHC'!F103="[Select]"),"",'Services - WHC'!F103)</f>
        <v/>
      </c>
      <c r="G104" s="26"/>
      <c r="H104" s="76"/>
      <c r="I104" s="76"/>
      <c r="J104" s="76"/>
      <c r="K104" s="76"/>
      <c r="L104" s="77">
        <f t="shared" si="1"/>
        <v>0</v>
      </c>
      <c r="M104" s="31"/>
    </row>
    <row r="105" spans="3:13" ht="12" customHeight="1" x14ac:dyDescent="0.2">
      <c r="C105" s="13"/>
      <c r="D105" s="19">
        <f>'Revenue - WHC'!D106</f>
        <v>95</v>
      </c>
      <c r="E105" s="74" t="str">
        <f>IF(OR('Services - WHC'!E104="",'Services - WHC'!E104="[Enter service]"),"",'Services - WHC'!E104)</f>
        <v/>
      </c>
      <c r="F105" s="75" t="str">
        <f>IF(OR('Services - WHC'!F104="",'Services - WHC'!F104="[Select]"),"",'Services - WHC'!F104)</f>
        <v/>
      </c>
      <c r="G105" s="26"/>
      <c r="H105" s="76"/>
      <c r="I105" s="76"/>
      <c r="J105" s="76"/>
      <c r="K105" s="76"/>
      <c r="L105" s="77">
        <f t="shared" si="1"/>
        <v>0</v>
      </c>
      <c r="M105" s="31"/>
    </row>
    <row r="106" spans="3:13" ht="12" customHeight="1" x14ac:dyDescent="0.2">
      <c r="C106" s="13"/>
      <c r="D106" s="19">
        <f>'Revenue - WHC'!D107</f>
        <v>96</v>
      </c>
      <c r="E106" s="74" t="str">
        <f>IF(OR('Services - WHC'!E105="",'Services - WHC'!E105="[Enter service]"),"",'Services - WHC'!E105)</f>
        <v/>
      </c>
      <c r="F106" s="75" t="str">
        <f>IF(OR('Services - WHC'!F105="",'Services - WHC'!F105="[Select]"),"",'Services - WHC'!F105)</f>
        <v/>
      </c>
      <c r="G106" s="26"/>
      <c r="H106" s="76"/>
      <c r="I106" s="76"/>
      <c r="J106" s="76"/>
      <c r="K106" s="76"/>
      <c r="L106" s="77">
        <f t="shared" si="1"/>
        <v>0</v>
      </c>
      <c r="M106" s="31"/>
    </row>
    <row r="107" spans="3:13" ht="12" customHeight="1" x14ac:dyDescent="0.2">
      <c r="C107" s="13"/>
      <c r="D107" s="19">
        <f>'Revenue - WHC'!D108</f>
        <v>97</v>
      </c>
      <c r="E107" s="74" t="str">
        <f>IF(OR('Services - WHC'!E106="",'Services - WHC'!E106="[Enter service]"),"",'Services - WHC'!E106)</f>
        <v/>
      </c>
      <c r="F107" s="75" t="str">
        <f>IF(OR('Services - WHC'!F106="",'Services - WHC'!F106="[Select]"),"",'Services - WHC'!F106)</f>
        <v/>
      </c>
      <c r="G107" s="26"/>
      <c r="H107" s="76"/>
      <c r="I107" s="76"/>
      <c r="J107" s="76"/>
      <c r="K107" s="76"/>
      <c r="L107" s="77">
        <f t="shared" si="1"/>
        <v>0</v>
      </c>
      <c r="M107" s="31"/>
    </row>
    <row r="108" spans="3:13" ht="12" customHeight="1" x14ac:dyDescent="0.2">
      <c r="C108" s="13"/>
      <c r="D108" s="19">
        <f>'Revenue - WHC'!D109</f>
        <v>98</v>
      </c>
      <c r="E108" s="74" t="str">
        <f>IF(OR('Services - WHC'!E107="",'Services - WHC'!E107="[Enter service]"),"",'Services - WHC'!E107)</f>
        <v/>
      </c>
      <c r="F108" s="75" t="str">
        <f>IF(OR('Services - WHC'!F107="",'Services - WHC'!F107="[Select]"),"",'Services - WHC'!F107)</f>
        <v/>
      </c>
      <c r="G108" s="26"/>
      <c r="H108" s="76"/>
      <c r="I108" s="76"/>
      <c r="J108" s="76"/>
      <c r="K108" s="76"/>
      <c r="L108" s="77">
        <f t="shared" si="1"/>
        <v>0</v>
      </c>
      <c r="M108" s="31"/>
    </row>
    <row r="109" spans="3:13" ht="12" customHeight="1" x14ac:dyDescent="0.2">
      <c r="C109" s="13"/>
      <c r="D109" s="19">
        <f>'Revenue - WHC'!D110</f>
        <v>99</v>
      </c>
      <c r="E109" s="74" t="str">
        <f>IF(OR('Services - WHC'!E108="",'Services - WHC'!E108="[Enter service]"),"",'Services - WHC'!E108)</f>
        <v/>
      </c>
      <c r="F109" s="75" t="str">
        <f>IF(OR('Services - WHC'!F108="",'Services - WHC'!F108="[Select]"),"",'Services - WHC'!F108)</f>
        <v/>
      </c>
      <c r="G109" s="26"/>
      <c r="H109" s="76"/>
      <c r="I109" s="76"/>
      <c r="J109" s="76"/>
      <c r="K109" s="76"/>
      <c r="L109" s="77">
        <f t="shared" si="1"/>
        <v>0</v>
      </c>
      <c r="M109" s="31"/>
    </row>
    <row r="110" spans="3:13" ht="12" customHeight="1" x14ac:dyDescent="0.2">
      <c r="C110" s="13"/>
      <c r="D110" s="19">
        <f>'Revenue - WHC'!D111</f>
        <v>100</v>
      </c>
      <c r="E110" s="74" t="str">
        <f>IF(OR('Services - WHC'!E109="",'Services - WHC'!E109="[Enter service]"),"",'Services - WHC'!E109)</f>
        <v/>
      </c>
      <c r="F110" s="75" t="str">
        <f>IF(OR('Services - WHC'!F109="",'Services - WHC'!F109="[Select]"),"",'Services - WHC'!F109)</f>
        <v/>
      </c>
      <c r="G110" s="26"/>
      <c r="H110" s="76"/>
      <c r="I110" s="76"/>
      <c r="J110" s="76"/>
      <c r="K110" s="76"/>
      <c r="L110" s="77">
        <f t="shared" si="1"/>
        <v>0</v>
      </c>
      <c r="M110" s="31"/>
    </row>
    <row r="111" spans="3:13" ht="12" customHeight="1" x14ac:dyDescent="0.2">
      <c r="C111" s="13"/>
      <c r="D111" s="19">
        <f>'Revenue - WHC'!D112</f>
        <v>101</v>
      </c>
      <c r="E111" s="74" t="str">
        <f>IF(OR('Services - WHC'!E110="",'Services - WHC'!E110="[Enter service]"),"",'Services - WHC'!E110)</f>
        <v/>
      </c>
      <c r="F111" s="75" t="str">
        <f>IF(OR('Services - WHC'!F110="",'Services - WHC'!F110="[Select]"),"",'Services - WHC'!F110)</f>
        <v/>
      </c>
      <c r="G111" s="26"/>
      <c r="H111" s="310"/>
      <c r="I111" s="310"/>
      <c r="J111" s="310"/>
      <c r="K111" s="310"/>
      <c r="L111" s="77">
        <f t="shared" si="1"/>
        <v>0</v>
      </c>
      <c r="M111" s="31"/>
    </row>
    <row r="112" spans="3:13" ht="12" customHeight="1" x14ac:dyDescent="0.2">
      <c r="C112" s="13"/>
      <c r="D112" s="19">
        <f>'Revenue - WHC'!D113</f>
        <v>102</v>
      </c>
      <c r="E112" s="74" t="str">
        <f>IF(OR('Services - WHC'!E111="",'Services - WHC'!E111="[Enter service]"),"",'Services - WHC'!E111)</f>
        <v/>
      </c>
      <c r="F112" s="75" t="str">
        <f>IF(OR('Services - WHC'!F111="",'Services - WHC'!F111="[Select]"),"",'Services - WHC'!F111)</f>
        <v/>
      </c>
      <c r="G112" s="26"/>
      <c r="H112" s="310"/>
      <c r="I112" s="310"/>
      <c r="J112" s="310"/>
      <c r="K112" s="310"/>
      <c r="L112" s="77">
        <f t="shared" si="1"/>
        <v>0</v>
      </c>
      <c r="M112" s="31"/>
    </row>
    <row r="113" spans="3:13" ht="12" customHeight="1" x14ac:dyDescent="0.2">
      <c r="C113" s="13"/>
      <c r="D113" s="19">
        <f>'Revenue - WHC'!D114</f>
        <v>103</v>
      </c>
      <c r="E113" s="74" t="str">
        <f>IF(OR('Services - WHC'!E112="",'Services - WHC'!E112="[Enter service]"),"",'Services - WHC'!E112)</f>
        <v/>
      </c>
      <c r="F113" s="75" t="str">
        <f>IF(OR('Services - WHC'!F112="",'Services - WHC'!F112="[Select]"),"",'Services - WHC'!F112)</f>
        <v/>
      </c>
      <c r="G113" s="26"/>
      <c r="H113" s="310"/>
      <c r="I113" s="310"/>
      <c r="J113" s="310"/>
      <c r="K113" s="310"/>
      <c r="L113" s="77">
        <f t="shared" si="1"/>
        <v>0</v>
      </c>
      <c r="M113" s="31"/>
    </row>
    <row r="114" spans="3:13" ht="12" customHeight="1" x14ac:dyDescent="0.2">
      <c r="C114" s="13"/>
      <c r="D114" s="19">
        <f>'Revenue - WHC'!D115</f>
        <v>104</v>
      </c>
      <c r="E114" s="74" t="str">
        <f>IF(OR('Services - WHC'!E113="",'Services - WHC'!E113="[Enter service]"),"",'Services - WHC'!E113)</f>
        <v/>
      </c>
      <c r="F114" s="75" t="str">
        <f>IF(OR('Services - WHC'!F113="",'Services - WHC'!F113="[Select]"),"",'Services - WHC'!F113)</f>
        <v/>
      </c>
      <c r="G114" s="26"/>
      <c r="H114" s="310"/>
      <c r="I114" s="310"/>
      <c r="J114" s="310"/>
      <c r="K114" s="310"/>
      <c r="L114" s="77">
        <f t="shared" si="1"/>
        <v>0</v>
      </c>
      <c r="M114" s="31"/>
    </row>
    <row r="115" spans="3:13" ht="12" customHeight="1" x14ac:dyDescent="0.2">
      <c r="C115" s="13"/>
      <c r="D115" s="19">
        <f>'Revenue - WHC'!D116</f>
        <v>105</v>
      </c>
      <c r="E115" s="74" t="str">
        <f>IF(OR('Services - WHC'!E114="",'Services - WHC'!E114="[Enter service]"),"",'Services - WHC'!E114)</f>
        <v/>
      </c>
      <c r="F115" s="75" t="str">
        <f>IF(OR('Services - WHC'!F114="",'Services - WHC'!F114="[Select]"),"",'Services - WHC'!F114)</f>
        <v/>
      </c>
      <c r="G115" s="26"/>
      <c r="H115" s="310"/>
      <c r="I115" s="310"/>
      <c r="J115" s="310"/>
      <c r="K115" s="310"/>
      <c r="L115" s="77">
        <f t="shared" si="1"/>
        <v>0</v>
      </c>
      <c r="M115" s="31"/>
    </row>
    <row r="116" spans="3:13" ht="12" customHeight="1" x14ac:dyDescent="0.2">
      <c r="C116" s="13"/>
      <c r="D116" s="19">
        <f>'Revenue - WHC'!D117</f>
        <v>106</v>
      </c>
      <c r="E116" s="74" t="str">
        <f>IF(OR('Services - WHC'!E115="",'Services - WHC'!E115="[Enter service]"),"",'Services - WHC'!E115)</f>
        <v/>
      </c>
      <c r="F116" s="75" t="str">
        <f>IF(OR('Services - WHC'!F115="",'Services - WHC'!F115="[Select]"),"",'Services - WHC'!F115)</f>
        <v/>
      </c>
      <c r="G116" s="26"/>
      <c r="H116" s="310"/>
      <c r="I116" s="310"/>
      <c r="J116" s="310"/>
      <c r="K116" s="310"/>
      <c r="L116" s="77">
        <f t="shared" si="1"/>
        <v>0</v>
      </c>
      <c r="M116" s="31"/>
    </row>
    <row r="117" spans="3:13" ht="12" customHeight="1" x14ac:dyDescent="0.2">
      <c r="C117" s="13"/>
      <c r="D117" s="19">
        <f>'Revenue - WHC'!D118</f>
        <v>107</v>
      </c>
      <c r="E117" s="74" t="str">
        <f>IF(OR('Services - WHC'!E116="",'Services - WHC'!E116="[Enter service]"),"",'Services - WHC'!E116)</f>
        <v/>
      </c>
      <c r="F117" s="75" t="str">
        <f>IF(OR('Services - WHC'!F116="",'Services - WHC'!F116="[Select]"),"",'Services - WHC'!F116)</f>
        <v/>
      </c>
      <c r="G117" s="26"/>
      <c r="H117" s="310"/>
      <c r="I117" s="310"/>
      <c r="J117" s="310"/>
      <c r="K117" s="310"/>
      <c r="L117" s="77">
        <f t="shared" si="1"/>
        <v>0</v>
      </c>
      <c r="M117" s="31"/>
    </row>
    <row r="118" spans="3:13" ht="12" customHeight="1" x14ac:dyDescent="0.2">
      <c r="C118" s="13"/>
      <c r="D118" s="19">
        <f>'Revenue - WHC'!D119</f>
        <v>108</v>
      </c>
      <c r="E118" s="74" t="str">
        <f>IF(OR('Services - WHC'!E117="",'Services - WHC'!E117="[Enter service]"),"",'Services - WHC'!E117)</f>
        <v/>
      </c>
      <c r="F118" s="75" t="str">
        <f>IF(OR('Services - WHC'!F117="",'Services - WHC'!F117="[Select]"),"",'Services - WHC'!F117)</f>
        <v/>
      </c>
      <c r="G118" s="26"/>
      <c r="H118" s="310"/>
      <c r="I118" s="310"/>
      <c r="J118" s="310"/>
      <c r="K118" s="310"/>
      <c r="L118" s="77">
        <f t="shared" si="1"/>
        <v>0</v>
      </c>
      <c r="M118" s="31"/>
    </row>
    <row r="119" spans="3:13" ht="12" customHeight="1" x14ac:dyDescent="0.2">
      <c r="C119" s="13"/>
      <c r="D119" s="19">
        <f>'Revenue - WHC'!D120</f>
        <v>109</v>
      </c>
      <c r="E119" s="74" t="str">
        <f>IF(OR('Services - WHC'!E118="",'Services - WHC'!E118="[Enter service]"),"",'Services - WHC'!E118)</f>
        <v/>
      </c>
      <c r="F119" s="75" t="str">
        <f>IF(OR('Services - WHC'!F118="",'Services - WHC'!F118="[Select]"),"",'Services - WHC'!F118)</f>
        <v/>
      </c>
      <c r="G119" s="26"/>
      <c r="H119" s="310"/>
      <c r="I119" s="310"/>
      <c r="J119" s="310"/>
      <c r="K119" s="310"/>
      <c r="L119" s="77">
        <f t="shared" si="1"/>
        <v>0</v>
      </c>
      <c r="M119" s="31"/>
    </row>
    <row r="120" spans="3:13" ht="12" customHeight="1" x14ac:dyDescent="0.2">
      <c r="C120" s="13"/>
      <c r="D120" s="19">
        <f>'Revenue - WHC'!D121</f>
        <v>110</v>
      </c>
      <c r="E120" s="74" t="str">
        <f>IF(OR('Services - WHC'!E119="",'Services - WHC'!E119="[Enter service]"),"",'Services - WHC'!E119)</f>
        <v/>
      </c>
      <c r="F120" s="75" t="str">
        <f>IF(OR('Services - WHC'!F119="",'Services - WHC'!F119="[Select]"),"",'Services - WHC'!F119)</f>
        <v/>
      </c>
      <c r="G120" s="26"/>
      <c r="H120" s="310"/>
      <c r="I120" s="310"/>
      <c r="J120" s="310"/>
      <c r="K120" s="310"/>
      <c r="L120" s="77">
        <f t="shared" si="1"/>
        <v>0</v>
      </c>
      <c r="M120" s="31"/>
    </row>
    <row r="121" spans="3:13" ht="12" customHeight="1" x14ac:dyDescent="0.2">
      <c r="C121" s="13"/>
      <c r="D121" s="19">
        <f>'Revenue - WHC'!D122</f>
        <v>111</v>
      </c>
      <c r="E121" s="74" t="str">
        <f>IF(OR('Services - WHC'!E120="",'Services - WHC'!E120="[Enter service]"),"",'Services - WHC'!E120)</f>
        <v/>
      </c>
      <c r="F121" s="75" t="str">
        <f>IF(OR('Services - WHC'!F120="",'Services - WHC'!F120="[Select]"),"",'Services - WHC'!F120)</f>
        <v/>
      </c>
      <c r="G121" s="26"/>
      <c r="H121" s="310"/>
      <c r="I121" s="310"/>
      <c r="J121" s="310"/>
      <c r="K121" s="310"/>
      <c r="L121" s="77">
        <f t="shared" si="1"/>
        <v>0</v>
      </c>
      <c r="M121" s="31"/>
    </row>
    <row r="122" spans="3:13" ht="12" customHeight="1" x14ac:dyDescent="0.2">
      <c r="C122" s="13"/>
      <c r="D122" s="19">
        <f>'Revenue - WHC'!D123</f>
        <v>112</v>
      </c>
      <c r="E122" s="74" t="str">
        <f>IF(OR('Services - WHC'!E121="",'Services - WHC'!E121="[Enter service]"),"",'Services - WHC'!E121)</f>
        <v/>
      </c>
      <c r="F122" s="75" t="str">
        <f>IF(OR('Services - WHC'!F121="",'Services - WHC'!F121="[Select]"),"",'Services - WHC'!F121)</f>
        <v/>
      </c>
      <c r="G122" s="26"/>
      <c r="H122" s="310"/>
      <c r="I122" s="310"/>
      <c r="J122" s="310"/>
      <c r="K122" s="310"/>
      <c r="L122" s="77">
        <f t="shared" si="1"/>
        <v>0</v>
      </c>
      <c r="M122" s="31"/>
    </row>
    <row r="123" spans="3:13" ht="12" customHeight="1" x14ac:dyDescent="0.2">
      <c r="C123" s="13"/>
      <c r="D123" s="19">
        <f>'Revenue - WHC'!D124</f>
        <v>113</v>
      </c>
      <c r="E123" s="74" t="str">
        <f>IF(OR('Services - WHC'!E122="",'Services - WHC'!E122="[Enter service]"),"",'Services - WHC'!E122)</f>
        <v/>
      </c>
      <c r="F123" s="75" t="str">
        <f>IF(OR('Services - WHC'!F122="",'Services - WHC'!F122="[Select]"),"",'Services - WHC'!F122)</f>
        <v/>
      </c>
      <c r="G123" s="26"/>
      <c r="H123" s="310"/>
      <c r="I123" s="310"/>
      <c r="J123" s="310"/>
      <c r="K123" s="310"/>
      <c r="L123" s="77">
        <f t="shared" si="1"/>
        <v>0</v>
      </c>
      <c r="M123" s="31"/>
    </row>
    <row r="124" spans="3:13" ht="12" customHeight="1" x14ac:dyDescent="0.2">
      <c r="C124" s="13"/>
      <c r="D124" s="19">
        <f>'Revenue - WHC'!D125</f>
        <v>114</v>
      </c>
      <c r="E124" s="74" t="str">
        <f>IF(OR('Services - WHC'!E123="",'Services - WHC'!E123="[Enter service]"),"",'Services - WHC'!E123)</f>
        <v/>
      </c>
      <c r="F124" s="75" t="str">
        <f>IF(OR('Services - WHC'!F123="",'Services - WHC'!F123="[Select]"),"",'Services - WHC'!F123)</f>
        <v/>
      </c>
      <c r="G124" s="26"/>
      <c r="H124" s="310"/>
      <c r="I124" s="310"/>
      <c r="J124" s="310"/>
      <c r="K124" s="310"/>
      <c r="L124" s="77">
        <f t="shared" si="1"/>
        <v>0</v>
      </c>
      <c r="M124" s="31"/>
    </row>
    <row r="125" spans="3:13" ht="12" customHeight="1" x14ac:dyDescent="0.2">
      <c r="C125" s="13"/>
      <c r="D125" s="19">
        <f>'Revenue - WHC'!D126</f>
        <v>115</v>
      </c>
      <c r="E125" s="74" t="str">
        <f>IF(OR('Services - WHC'!E124="",'Services - WHC'!E124="[Enter service]"),"",'Services - WHC'!E124)</f>
        <v/>
      </c>
      <c r="F125" s="75" t="str">
        <f>IF(OR('Services - WHC'!F124="",'Services - WHC'!F124="[Select]"),"",'Services - WHC'!F124)</f>
        <v/>
      </c>
      <c r="G125" s="26"/>
      <c r="H125" s="310"/>
      <c r="I125" s="310"/>
      <c r="J125" s="310"/>
      <c r="K125" s="310"/>
      <c r="L125" s="77">
        <f t="shared" si="1"/>
        <v>0</v>
      </c>
      <c r="M125" s="31"/>
    </row>
    <row r="126" spans="3:13" ht="12" customHeight="1" x14ac:dyDescent="0.2">
      <c r="C126" s="13"/>
      <c r="D126" s="19">
        <f>'Revenue - WHC'!D127</f>
        <v>116</v>
      </c>
      <c r="E126" s="74" t="str">
        <f>IF(OR('Services - WHC'!E125="",'Services - WHC'!E125="[Enter service]"),"",'Services - WHC'!E125)</f>
        <v/>
      </c>
      <c r="F126" s="75" t="str">
        <f>IF(OR('Services - WHC'!F125="",'Services - WHC'!F125="[Select]"),"",'Services - WHC'!F125)</f>
        <v/>
      </c>
      <c r="G126" s="26"/>
      <c r="H126" s="310"/>
      <c r="I126" s="310"/>
      <c r="J126" s="310"/>
      <c r="K126" s="310"/>
      <c r="L126" s="77">
        <f t="shared" si="1"/>
        <v>0</v>
      </c>
      <c r="M126" s="31"/>
    </row>
    <row r="127" spans="3:13" ht="12" customHeight="1" x14ac:dyDescent="0.2">
      <c r="C127" s="13"/>
      <c r="D127" s="19">
        <f>'Revenue - WHC'!D128</f>
        <v>117</v>
      </c>
      <c r="E127" s="74" t="str">
        <f>IF(OR('Services - WHC'!E126="",'Services - WHC'!E126="[Enter service]"),"",'Services - WHC'!E126)</f>
        <v/>
      </c>
      <c r="F127" s="75" t="str">
        <f>IF(OR('Services - WHC'!F126="",'Services - WHC'!F126="[Select]"),"",'Services - WHC'!F126)</f>
        <v/>
      </c>
      <c r="G127" s="26"/>
      <c r="H127" s="310"/>
      <c r="I127" s="310"/>
      <c r="J127" s="310"/>
      <c r="K127" s="310"/>
      <c r="L127" s="77">
        <f t="shared" si="1"/>
        <v>0</v>
      </c>
      <c r="M127" s="31"/>
    </row>
    <row r="128" spans="3:13" ht="12" customHeight="1" x14ac:dyDescent="0.2">
      <c r="C128" s="13"/>
      <c r="D128" s="19">
        <f>'Revenue - WHC'!D129</f>
        <v>118</v>
      </c>
      <c r="E128" s="74" t="str">
        <f>IF(OR('Services - WHC'!E127="",'Services - WHC'!E127="[Enter service]"),"",'Services - WHC'!E127)</f>
        <v/>
      </c>
      <c r="F128" s="75" t="str">
        <f>IF(OR('Services - WHC'!F127="",'Services - WHC'!F127="[Select]"),"",'Services - WHC'!F127)</f>
        <v/>
      </c>
      <c r="G128" s="26"/>
      <c r="H128" s="310"/>
      <c r="I128" s="310"/>
      <c r="J128" s="310"/>
      <c r="K128" s="310"/>
      <c r="L128" s="77">
        <f t="shared" si="1"/>
        <v>0</v>
      </c>
      <c r="M128" s="31"/>
    </row>
    <row r="129" spans="3:13" ht="12" customHeight="1" x14ac:dyDescent="0.2">
      <c r="C129" s="13"/>
      <c r="D129" s="19">
        <f>'Revenue - WHC'!D130</f>
        <v>119</v>
      </c>
      <c r="E129" s="74" t="str">
        <f>IF(OR('Services - WHC'!E128="",'Services - WHC'!E128="[Enter service]"),"",'Services - WHC'!E128)</f>
        <v/>
      </c>
      <c r="F129" s="75" t="str">
        <f>IF(OR('Services - WHC'!F128="",'Services - WHC'!F128="[Select]"),"",'Services - WHC'!F128)</f>
        <v/>
      </c>
      <c r="G129" s="26"/>
      <c r="H129" s="310"/>
      <c r="I129" s="310"/>
      <c r="J129" s="310"/>
      <c r="K129" s="310"/>
      <c r="L129" s="77">
        <f t="shared" si="1"/>
        <v>0</v>
      </c>
      <c r="M129" s="31"/>
    </row>
    <row r="130" spans="3:13" ht="12" customHeight="1" x14ac:dyDescent="0.2">
      <c r="C130" s="13"/>
      <c r="D130" s="19">
        <f>'Revenue - WHC'!D131</f>
        <v>120</v>
      </c>
      <c r="E130" s="74" t="str">
        <f>IF(OR('Services - WHC'!E129="",'Services - WHC'!E129="[Enter service]"),"",'Services - WHC'!E129)</f>
        <v/>
      </c>
      <c r="F130" s="75" t="str">
        <f>IF(OR('Services - WHC'!F129="",'Services - WHC'!F129="[Select]"),"",'Services - WHC'!F129)</f>
        <v/>
      </c>
      <c r="G130" s="26"/>
      <c r="H130" s="310"/>
      <c r="I130" s="310"/>
      <c r="J130" s="310"/>
      <c r="K130" s="310"/>
      <c r="L130" s="77">
        <f t="shared" si="1"/>
        <v>0</v>
      </c>
      <c r="M130" s="31"/>
    </row>
    <row r="131" spans="3:13" ht="12" customHeight="1" x14ac:dyDescent="0.2">
      <c r="C131" s="13"/>
      <c r="D131" s="19">
        <f>'Revenue - WHC'!D132</f>
        <v>121</v>
      </c>
      <c r="E131" s="74" t="str">
        <f>IF(OR('Services - WHC'!E130="",'Services - WHC'!E130="[Enter service]"),"",'Services - WHC'!E130)</f>
        <v/>
      </c>
      <c r="F131" s="75" t="str">
        <f>IF(OR('Services - WHC'!F130="",'Services - WHC'!F130="[Select]"),"",'Services - WHC'!F130)</f>
        <v/>
      </c>
      <c r="G131" s="26"/>
      <c r="H131" s="310"/>
      <c r="I131" s="310"/>
      <c r="J131" s="310"/>
      <c r="K131" s="310"/>
      <c r="L131" s="77">
        <f t="shared" si="1"/>
        <v>0</v>
      </c>
      <c r="M131" s="31"/>
    </row>
    <row r="132" spans="3:13" ht="12" customHeight="1" x14ac:dyDescent="0.2">
      <c r="C132" s="13"/>
      <c r="D132" s="19">
        <f>'Revenue - WHC'!D133</f>
        <v>122</v>
      </c>
      <c r="E132" s="74" t="str">
        <f>IF(OR('Services - WHC'!E131="",'Services - WHC'!E131="[Enter service]"),"",'Services - WHC'!E131)</f>
        <v/>
      </c>
      <c r="F132" s="75" t="str">
        <f>IF(OR('Services - WHC'!F131="",'Services - WHC'!F131="[Select]"),"",'Services - WHC'!F131)</f>
        <v/>
      </c>
      <c r="G132" s="26"/>
      <c r="H132" s="310"/>
      <c r="I132" s="310"/>
      <c r="J132" s="310"/>
      <c r="K132" s="310"/>
      <c r="L132" s="77">
        <f t="shared" si="1"/>
        <v>0</v>
      </c>
      <c r="M132" s="31"/>
    </row>
    <row r="133" spans="3:13" ht="12" customHeight="1" x14ac:dyDescent="0.2">
      <c r="C133" s="13"/>
      <c r="D133" s="19">
        <f>'Revenue - WHC'!D134</f>
        <v>123</v>
      </c>
      <c r="E133" s="74" t="str">
        <f>IF(OR('Services - WHC'!E132="",'Services - WHC'!E132="[Enter service]"),"",'Services - WHC'!E132)</f>
        <v/>
      </c>
      <c r="F133" s="75" t="str">
        <f>IF(OR('Services - WHC'!F132="",'Services - WHC'!F132="[Select]"),"",'Services - WHC'!F132)</f>
        <v/>
      </c>
      <c r="G133" s="26"/>
      <c r="H133" s="310"/>
      <c r="I133" s="310"/>
      <c r="J133" s="310"/>
      <c r="K133" s="310"/>
      <c r="L133" s="77">
        <f t="shared" si="1"/>
        <v>0</v>
      </c>
      <c r="M133" s="31"/>
    </row>
    <row r="134" spans="3:13" ht="12" customHeight="1" x14ac:dyDescent="0.2">
      <c r="C134" s="13"/>
      <c r="D134" s="19">
        <f>'Revenue - WHC'!D135</f>
        <v>124</v>
      </c>
      <c r="E134" s="74" t="str">
        <f>IF(OR('Services - WHC'!E133="",'Services - WHC'!E133="[Enter service]"),"",'Services - WHC'!E133)</f>
        <v/>
      </c>
      <c r="F134" s="75" t="str">
        <f>IF(OR('Services - WHC'!F133="",'Services - WHC'!F133="[Select]"),"",'Services - WHC'!F133)</f>
        <v/>
      </c>
      <c r="G134" s="26"/>
      <c r="H134" s="310"/>
      <c r="I134" s="310"/>
      <c r="J134" s="310"/>
      <c r="K134" s="310"/>
      <c r="L134" s="77">
        <f t="shared" si="1"/>
        <v>0</v>
      </c>
      <c r="M134" s="31"/>
    </row>
    <row r="135" spans="3:13" ht="12" customHeight="1" x14ac:dyDescent="0.2">
      <c r="C135" s="13"/>
      <c r="D135" s="19">
        <f>'Revenue - WHC'!D136</f>
        <v>125</v>
      </c>
      <c r="E135" s="74" t="str">
        <f>IF(OR('Services - WHC'!E134="",'Services - WHC'!E134="[Enter service]"),"",'Services - WHC'!E134)</f>
        <v/>
      </c>
      <c r="F135" s="75" t="str">
        <f>IF(OR('Services - WHC'!F134="",'Services - WHC'!F134="[Select]"),"",'Services - WHC'!F134)</f>
        <v/>
      </c>
      <c r="G135" s="26"/>
      <c r="H135" s="310"/>
      <c r="I135" s="310"/>
      <c r="J135" s="310"/>
      <c r="K135" s="310"/>
      <c r="L135" s="77">
        <f t="shared" si="1"/>
        <v>0</v>
      </c>
      <c r="M135" s="31"/>
    </row>
    <row r="136" spans="3:13" ht="12" customHeight="1" x14ac:dyDescent="0.2">
      <c r="C136" s="13"/>
      <c r="D136" s="19">
        <f>'Revenue - WHC'!D137</f>
        <v>126</v>
      </c>
      <c r="E136" s="74" t="str">
        <f>IF(OR('Services - WHC'!E135="",'Services - WHC'!E135="[Enter service]"),"",'Services - WHC'!E135)</f>
        <v/>
      </c>
      <c r="F136" s="75" t="str">
        <f>IF(OR('Services - WHC'!F135="",'Services - WHC'!F135="[Select]"),"",'Services - WHC'!F135)</f>
        <v/>
      </c>
      <c r="G136" s="26"/>
      <c r="H136" s="310"/>
      <c r="I136" s="310"/>
      <c r="J136" s="310"/>
      <c r="K136" s="310"/>
      <c r="L136" s="77">
        <f t="shared" si="1"/>
        <v>0</v>
      </c>
      <c r="M136" s="31"/>
    </row>
    <row r="137" spans="3:13" ht="12" customHeight="1" x14ac:dyDescent="0.2">
      <c r="C137" s="13"/>
      <c r="D137" s="19">
        <f>'Revenue - WHC'!D138</f>
        <v>127</v>
      </c>
      <c r="E137" s="74" t="str">
        <f>IF(OR('Services - WHC'!E136="",'Services - WHC'!E136="[Enter service]"),"",'Services - WHC'!E136)</f>
        <v/>
      </c>
      <c r="F137" s="75" t="str">
        <f>IF(OR('Services - WHC'!F136="",'Services - WHC'!F136="[Select]"),"",'Services - WHC'!F136)</f>
        <v/>
      </c>
      <c r="G137" s="26"/>
      <c r="H137" s="310"/>
      <c r="I137" s="310"/>
      <c r="J137" s="310"/>
      <c r="K137" s="310"/>
      <c r="L137" s="77">
        <f t="shared" si="1"/>
        <v>0</v>
      </c>
      <c r="M137" s="31"/>
    </row>
    <row r="138" spans="3:13" ht="12" customHeight="1" x14ac:dyDescent="0.2">
      <c r="C138" s="13"/>
      <c r="D138" s="19">
        <f>'Revenue - WHC'!D139</f>
        <v>128</v>
      </c>
      <c r="E138" s="74" t="str">
        <f>IF(OR('Services - WHC'!E137="",'Services - WHC'!E137="[Enter service]"),"",'Services - WHC'!E137)</f>
        <v/>
      </c>
      <c r="F138" s="75" t="str">
        <f>IF(OR('Services - WHC'!F137="",'Services - WHC'!F137="[Select]"),"",'Services - WHC'!F137)</f>
        <v/>
      </c>
      <c r="G138" s="26"/>
      <c r="H138" s="310"/>
      <c r="I138" s="310"/>
      <c r="J138" s="310"/>
      <c r="K138" s="310"/>
      <c r="L138" s="77">
        <f t="shared" si="1"/>
        <v>0</v>
      </c>
      <c r="M138" s="31"/>
    </row>
    <row r="139" spans="3:13" ht="12" customHeight="1" x14ac:dyDescent="0.2">
      <c r="C139" s="13"/>
      <c r="D139" s="19">
        <f>'Revenue - WHC'!D140</f>
        <v>129</v>
      </c>
      <c r="E139" s="74" t="str">
        <f>IF(OR('Services - WHC'!E138="",'Services - WHC'!E138="[Enter service]"),"",'Services - WHC'!E138)</f>
        <v/>
      </c>
      <c r="F139" s="75" t="str">
        <f>IF(OR('Services - WHC'!F138="",'Services - WHC'!F138="[Select]"),"",'Services - WHC'!F138)</f>
        <v/>
      </c>
      <c r="G139" s="26"/>
      <c r="H139" s="310"/>
      <c r="I139" s="310"/>
      <c r="J139" s="310"/>
      <c r="K139" s="310"/>
      <c r="L139" s="77">
        <f t="shared" si="1"/>
        <v>0</v>
      </c>
      <c r="M139" s="31"/>
    </row>
    <row r="140" spans="3:13" ht="12" customHeight="1" x14ac:dyDescent="0.2">
      <c r="C140" s="13"/>
      <c r="D140" s="19">
        <f>'Revenue - WHC'!D141</f>
        <v>130</v>
      </c>
      <c r="E140" s="74" t="str">
        <f>IF(OR('Services - WHC'!E139="",'Services - WHC'!E139="[Enter service]"),"",'Services - WHC'!E139)</f>
        <v/>
      </c>
      <c r="F140" s="75" t="str">
        <f>IF(OR('Services - WHC'!F139="",'Services - WHC'!F139="[Select]"),"",'Services - WHC'!F139)</f>
        <v/>
      </c>
      <c r="G140" s="26"/>
      <c r="H140" s="310"/>
      <c r="I140" s="310"/>
      <c r="J140" s="310"/>
      <c r="K140" s="310"/>
      <c r="L140" s="77">
        <f t="shared" si="1"/>
        <v>0</v>
      </c>
      <c r="M140" s="31"/>
    </row>
    <row r="141" spans="3:13" ht="12" customHeight="1" x14ac:dyDescent="0.2">
      <c r="C141" s="13"/>
      <c r="D141" s="19">
        <f>'Revenue - WHC'!D142</f>
        <v>131</v>
      </c>
      <c r="E141" s="74" t="str">
        <f>IF(OR('Services - WHC'!E140="",'Services - WHC'!E140="[Enter service]"),"",'Services - WHC'!E140)</f>
        <v/>
      </c>
      <c r="F141" s="75" t="str">
        <f>IF(OR('Services - WHC'!F140="",'Services - WHC'!F140="[Select]"),"",'Services - WHC'!F140)</f>
        <v/>
      </c>
      <c r="G141" s="26"/>
      <c r="H141" s="310"/>
      <c r="I141" s="310"/>
      <c r="J141" s="310"/>
      <c r="K141" s="310"/>
      <c r="L141" s="77">
        <f t="shared" si="1"/>
        <v>0</v>
      </c>
      <c r="M141" s="31"/>
    </row>
    <row r="142" spans="3:13" ht="12" customHeight="1" x14ac:dyDescent="0.2">
      <c r="C142" s="13"/>
      <c r="D142" s="19">
        <f>'Revenue - WHC'!D143</f>
        <v>132</v>
      </c>
      <c r="E142" s="74" t="str">
        <f>IF(OR('Services - WHC'!E141="",'Services - WHC'!E141="[Enter service]"),"",'Services - WHC'!E141)</f>
        <v/>
      </c>
      <c r="F142" s="75" t="str">
        <f>IF(OR('Services - WHC'!F141="",'Services - WHC'!F141="[Select]"),"",'Services - WHC'!F141)</f>
        <v/>
      </c>
      <c r="G142" s="26"/>
      <c r="H142" s="310"/>
      <c r="I142" s="310"/>
      <c r="J142" s="310"/>
      <c r="K142" s="310"/>
      <c r="L142" s="77">
        <f t="shared" si="1"/>
        <v>0</v>
      </c>
      <c r="M142" s="31"/>
    </row>
    <row r="143" spans="3:13" ht="12" customHeight="1" x14ac:dyDescent="0.2">
      <c r="C143" s="13"/>
      <c r="D143" s="19">
        <f>'Revenue - WHC'!D144</f>
        <v>133</v>
      </c>
      <c r="E143" s="74" t="str">
        <f>IF(OR('Services - WHC'!E142="",'Services - WHC'!E142="[Enter service]"),"",'Services - WHC'!E142)</f>
        <v/>
      </c>
      <c r="F143" s="75" t="str">
        <f>IF(OR('Services - WHC'!F142="",'Services - WHC'!F142="[Select]"),"",'Services - WHC'!F142)</f>
        <v/>
      </c>
      <c r="G143" s="26"/>
      <c r="H143" s="310"/>
      <c r="I143" s="310"/>
      <c r="J143" s="310"/>
      <c r="K143" s="310"/>
      <c r="L143" s="77">
        <f t="shared" si="1"/>
        <v>0</v>
      </c>
      <c r="M143" s="31"/>
    </row>
    <row r="144" spans="3:13" ht="12" customHeight="1" x14ac:dyDescent="0.2">
      <c r="C144" s="13"/>
      <c r="D144" s="19">
        <f>'Revenue - WHC'!D145</f>
        <v>134</v>
      </c>
      <c r="E144" s="74" t="str">
        <f>IF(OR('Services - WHC'!E143="",'Services - WHC'!E143="[Enter service]"),"",'Services - WHC'!E143)</f>
        <v/>
      </c>
      <c r="F144" s="75" t="str">
        <f>IF(OR('Services - WHC'!F143="",'Services - WHC'!F143="[Select]"),"",'Services - WHC'!F143)</f>
        <v/>
      </c>
      <c r="G144" s="26"/>
      <c r="H144" s="310"/>
      <c r="I144" s="310"/>
      <c r="J144" s="310"/>
      <c r="K144" s="310"/>
      <c r="L144" s="77">
        <f t="shared" si="1"/>
        <v>0</v>
      </c>
      <c r="M144" s="31"/>
    </row>
    <row r="145" spans="3:13" ht="12" customHeight="1" x14ac:dyDescent="0.2">
      <c r="C145" s="13"/>
      <c r="D145" s="19">
        <f>'Revenue - WHC'!D146</f>
        <v>135</v>
      </c>
      <c r="E145" s="74" t="str">
        <f>IF(OR('Services - WHC'!E144="",'Services - WHC'!E144="[Enter service]"),"",'Services - WHC'!E144)</f>
        <v/>
      </c>
      <c r="F145" s="75" t="str">
        <f>IF(OR('Services - WHC'!F144="",'Services - WHC'!F144="[Select]"),"",'Services - WHC'!F144)</f>
        <v/>
      </c>
      <c r="G145" s="26"/>
      <c r="H145" s="310"/>
      <c r="I145" s="310"/>
      <c r="J145" s="310"/>
      <c r="K145" s="310"/>
      <c r="L145" s="77">
        <f t="shared" si="1"/>
        <v>0</v>
      </c>
      <c r="M145" s="31"/>
    </row>
    <row r="146" spans="3:13" ht="12" customHeight="1" x14ac:dyDescent="0.2">
      <c r="C146" s="13"/>
      <c r="D146" s="19">
        <f>'Revenue - WHC'!D147</f>
        <v>136</v>
      </c>
      <c r="E146" s="74" t="str">
        <f>IF(OR('Services - WHC'!E145="",'Services - WHC'!E145="[Enter service]"),"",'Services - WHC'!E145)</f>
        <v/>
      </c>
      <c r="F146" s="75" t="str">
        <f>IF(OR('Services - WHC'!F145="",'Services - WHC'!F145="[Select]"),"",'Services - WHC'!F145)</f>
        <v/>
      </c>
      <c r="G146" s="26"/>
      <c r="H146" s="310"/>
      <c r="I146" s="310"/>
      <c r="J146" s="310"/>
      <c r="K146" s="310"/>
      <c r="L146" s="77">
        <f t="shared" si="1"/>
        <v>0</v>
      </c>
      <c r="M146" s="31"/>
    </row>
    <row r="147" spans="3:13" ht="12" customHeight="1" x14ac:dyDescent="0.2">
      <c r="C147" s="13"/>
      <c r="D147" s="19">
        <f>'Revenue - WHC'!D148</f>
        <v>137</v>
      </c>
      <c r="E147" s="74" t="str">
        <f>IF(OR('Services - WHC'!E146="",'Services - WHC'!E146="[Enter service]"),"",'Services - WHC'!E146)</f>
        <v/>
      </c>
      <c r="F147" s="75" t="str">
        <f>IF(OR('Services - WHC'!F146="",'Services - WHC'!F146="[Select]"),"",'Services - WHC'!F146)</f>
        <v/>
      </c>
      <c r="G147" s="26"/>
      <c r="H147" s="310"/>
      <c r="I147" s="310"/>
      <c r="J147" s="310"/>
      <c r="K147" s="310"/>
      <c r="L147" s="77">
        <f t="shared" si="1"/>
        <v>0</v>
      </c>
      <c r="M147" s="31"/>
    </row>
    <row r="148" spans="3:13" ht="12" customHeight="1" x14ac:dyDescent="0.2">
      <c r="C148" s="13"/>
      <c r="D148" s="19">
        <f>'Revenue - WHC'!D149</f>
        <v>138</v>
      </c>
      <c r="E148" s="74" t="str">
        <f>IF(OR('Services - WHC'!E147="",'Services - WHC'!E147="[Enter service]"),"",'Services - WHC'!E147)</f>
        <v/>
      </c>
      <c r="F148" s="75" t="str">
        <f>IF(OR('Services - WHC'!F147="",'Services - WHC'!F147="[Select]"),"",'Services - WHC'!F147)</f>
        <v/>
      </c>
      <c r="G148" s="26"/>
      <c r="H148" s="310"/>
      <c r="I148" s="310"/>
      <c r="J148" s="310"/>
      <c r="K148" s="310"/>
      <c r="L148" s="77">
        <f t="shared" si="1"/>
        <v>0</v>
      </c>
      <c r="M148" s="31"/>
    </row>
    <row r="149" spans="3:13" ht="12" customHeight="1" x14ac:dyDescent="0.2">
      <c r="C149" s="13"/>
      <c r="D149" s="19">
        <f>'Revenue - WHC'!D150</f>
        <v>139</v>
      </c>
      <c r="E149" s="74" t="str">
        <f>IF(OR('Services - WHC'!E148="",'Services - WHC'!E148="[Enter service]"),"",'Services - WHC'!E148)</f>
        <v/>
      </c>
      <c r="F149" s="75" t="str">
        <f>IF(OR('Services - WHC'!F148="",'Services - WHC'!F148="[Select]"),"",'Services - WHC'!F148)</f>
        <v/>
      </c>
      <c r="G149" s="26"/>
      <c r="H149" s="310"/>
      <c r="I149" s="310"/>
      <c r="J149" s="310"/>
      <c r="K149" s="310"/>
      <c r="L149" s="77">
        <f t="shared" si="1"/>
        <v>0</v>
      </c>
      <c r="M149" s="31"/>
    </row>
    <row r="150" spans="3:13" ht="12" customHeight="1" x14ac:dyDescent="0.2">
      <c r="C150" s="13"/>
      <c r="D150" s="19">
        <f>'Revenue - WHC'!D151</f>
        <v>140</v>
      </c>
      <c r="E150" s="74" t="str">
        <f>IF(OR('Services - WHC'!E149="",'Services - WHC'!E149="[Enter service]"),"",'Services - WHC'!E149)</f>
        <v/>
      </c>
      <c r="F150" s="75" t="str">
        <f>IF(OR('Services - WHC'!F149="",'Services - WHC'!F149="[Select]"),"",'Services - WHC'!F149)</f>
        <v/>
      </c>
      <c r="G150" s="26"/>
      <c r="H150" s="310"/>
      <c r="I150" s="310"/>
      <c r="J150" s="310"/>
      <c r="K150" s="310"/>
      <c r="L150" s="77">
        <f t="shared" si="1"/>
        <v>0</v>
      </c>
      <c r="M150" s="31"/>
    </row>
    <row r="151" spans="3:13" ht="12" customHeight="1" collapsed="1" thickBot="1" x14ac:dyDescent="0.25">
      <c r="C151" s="13"/>
      <c r="D151" s="19"/>
      <c r="E151" s="78" t="s">
        <v>92</v>
      </c>
      <c r="F151" s="79"/>
      <c r="G151" s="26"/>
      <c r="H151" s="80"/>
      <c r="I151" s="80"/>
      <c r="J151" s="80"/>
      <c r="K151" s="80">
        <v>696893</v>
      </c>
      <c r="L151" s="81">
        <f t="shared" si="1"/>
        <v>696893</v>
      </c>
      <c r="M151" s="31"/>
    </row>
    <row r="152" spans="3:13" ht="12" customHeight="1" thickTop="1" x14ac:dyDescent="0.2">
      <c r="C152" s="13"/>
      <c r="D152" s="14"/>
      <c r="E152" s="50" t="s">
        <v>91</v>
      </c>
      <c r="F152" s="51"/>
      <c r="G152" s="26"/>
      <c r="H152" s="52">
        <f>+SUM(H11:H151)</f>
        <v>58584942</v>
      </c>
      <c r="I152" s="52">
        <f>+SUM(I11:I151)</f>
        <v>62571544</v>
      </c>
      <c r="J152" s="52">
        <f>+SUM(J11:J151)</f>
        <v>32648815</v>
      </c>
      <c r="K152" s="52">
        <f>+SUM(K11:K151)</f>
        <v>5317869</v>
      </c>
      <c r="L152" s="53">
        <f t="shared" ref="L152" si="2">SUM(H152:K152)</f>
        <v>159123170</v>
      </c>
      <c r="M152" s="31"/>
    </row>
    <row r="153" spans="3:13" ht="12.6" customHeight="1" thickBot="1" x14ac:dyDescent="0.25">
      <c r="C153" s="32"/>
      <c r="D153" s="33"/>
      <c r="E153" s="34"/>
      <c r="F153" s="35"/>
      <c r="G153" s="130"/>
      <c r="H153" s="33"/>
      <c r="I153" s="36"/>
      <c r="J153" s="36"/>
      <c r="K153" s="36"/>
      <c r="L153" s="36"/>
      <c r="M153" s="48"/>
    </row>
    <row r="154" spans="3:13" x14ac:dyDescent="0.2">
      <c r="I154" s="38"/>
      <c r="J154" s="38"/>
      <c r="K154" s="38"/>
      <c r="L154" s="38"/>
    </row>
    <row r="155" spans="3:13" x14ac:dyDescent="0.2">
      <c r="F155" s="6"/>
      <c r="G155" s="6"/>
    </row>
    <row r="156" spans="3:13" ht="13.5" thickBot="1" x14ac:dyDescent="0.25">
      <c r="F156" s="6"/>
      <c r="G156" s="6"/>
    </row>
    <row r="157" spans="3:13" x14ac:dyDescent="0.2">
      <c r="C157" s="434"/>
      <c r="D157" s="435"/>
      <c r="E157" s="435"/>
      <c r="F157" s="412"/>
      <c r="G157" s="412"/>
      <c r="H157" s="413"/>
    </row>
    <row r="158" spans="3:13" x14ac:dyDescent="0.2">
      <c r="C158" s="13"/>
      <c r="D158" s="14"/>
      <c r="E158" s="25" t="s">
        <v>275</v>
      </c>
      <c r="F158" s="15"/>
      <c r="G158" s="15"/>
      <c r="H158" s="31"/>
    </row>
    <row r="159" spans="3:13" x14ac:dyDescent="0.2">
      <c r="C159" s="13"/>
      <c r="D159" s="14"/>
      <c r="E159" s="6" t="s">
        <v>278</v>
      </c>
      <c r="F159" s="15" t="s">
        <v>270</v>
      </c>
      <c r="G159" s="15"/>
      <c r="H159" s="31"/>
    </row>
    <row r="160" spans="3:13" x14ac:dyDescent="0.2">
      <c r="C160" s="13"/>
      <c r="D160" s="14"/>
      <c r="E160" s="417" t="s">
        <v>441</v>
      </c>
      <c r="F160" s="418">
        <v>450000</v>
      </c>
      <c r="G160" s="419"/>
      <c r="H160" s="31"/>
    </row>
    <row r="161" spans="3:8" x14ac:dyDescent="0.2">
      <c r="C161" s="13"/>
      <c r="D161" s="14"/>
      <c r="E161" s="417" t="s">
        <v>439</v>
      </c>
      <c r="F161" s="418">
        <v>196893</v>
      </c>
      <c r="G161" s="419"/>
      <c r="H161" s="31"/>
    </row>
    <row r="162" spans="3:8" x14ac:dyDescent="0.2">
      <c r="C162" s="13"/>
      <c r="D162" s="14"/>
      <c r="E162" s="417" t="s">
        <v>440</v>
      </c>
      <c r="F162" s="418">
        <v>50000</v>
      </c>
      <c r="G162" s="419"/>
      <c r="H162" s="31"/>
    </row>
    <row r="163" spans="3:8" x14ac:dyDescent="0.2">
      <c r="C163" s="13"/>
      <c r="D163" s="14"/>
      <c r="E163" s="417" t="s">
        <v>272</v>
      </c>
      <c r="F163" s="418"/>
      <c r="G163" s="419"/>
      <c r="H163" s="31"/>
    </row>
    <row r="164" spans="3:8" x14ac:dyDescent="0.2">
      <c r="C164" s="13"/>
      <c r="D164" s="14"/>
      <c r="E164" s="417" t="s">
        <v>272</v>
      </c>
      <c r="F164" s="418"/>
      <c r="G164" s="419"/>
      <c r="H164" s="31"/>
    </row>
    <row r="165" spans="3:8" x14ac:dyDescent="0.2">
      <c r="C165" s="13"/>
      <c r="D165" s="14"/>
      <c r="E165" s="417" t="s">
        <v>272</v>
      </c>
      <c r="F165" s="418"/>
      <c r="G165" s="419"/>
      <c r="H165" s="31"/>
    </row>
    <row r="166" spans="3:8" x14ac:dyDescent="0.2">
      <c r="C166" s="13"/>
      <c r="D166" s="14"/>
      <c r="E166" s="417" t="s">
        <v>272</v>
      </c>
      <c r="F166" s="418"/>
      <c r="G166" s="419"/>
      <c r="H166" s="31"/>
    </row>
    <row r="167" spans="3:8" x14ac:dyDescent="0.2">
      <c r="C167" s="13"/>
      <c r="D167" s="14"/>
      <c r="E167" s="417" t="s">
        <v>272</v>
      </c>
      <c r="F167" s="418"/>
      <c r="G167" s="419"/>
      <c r="H167" s="31"/>
    </row>
    <row r="168" spans="3:8" x14ac:dyDescent="0.2">
      <c r="C168" s="13"/>
      <c r="D168" s="14"/>
      <c r="E168" s="417" t="s">
        <v>272</v>
      </c>
      <c r="F168" s="418"/>
      <c r="G168" s="419"/>
      <c r="H168" s="31"/>
    </row>
    <row r="169" spans="3:8" x14ac:dyDescent="0.2">
      <c r="C169" s="13"/>
      <c r="D169" s="14"/>
      <c r="E169" s="417" t="s">
        <v>272</v>
      </c>
      <c r="F169" s="418"/>
      <c r="G169" s="419"/>
      <c r="H169" s="31"/>
    </row>
    <row r="170" spans="3:8" x14ac:dyDescent="0.2">
      <c r="C170" s="13"/>
      <c r="D170" s="14"/>
      <c r="E170" s="417" t="s">
        <v>272</v>
      </c>
      <c r="F170" s="418"/>
      <c r="G170" s="419"/>
      <c r="H170" s="31"/>
    </row>
    <row r="171" spans="3:8" x14ac:dyDescent="0.2">
      <c r="C171" s="13"/>
      <c r="D171" s="14"/>
      <c r="E171" s="417" t="s">
        <v>272</v>
      </c>
      <c r="F171" s="418"/>
      <c r="G171" s="419"/>
      <c r="H171" s="31"/>
    </row>
    <row r="172" spans="3:8" x14ac:dyDescent="0.2">
      <c r="C172" s="13"/>
      <c r="D172" s="14"/>
      <c r="E172" s="417" t="s">
        <v>272</v>
      </c>
      <c r="F172" s="418"/>
      <c r="G172" s="419"/>
      <c r="H172" s="31"/>
    </row>
    <row r="173" spans="3:8" x14ac:dyDescent="0.2">
      <c r="C173" s="13"/>
      <c r="D173" s="14"/>
      <c r="E173" s="29" t="s">
        <v>91</v>
      </c>
      <c r="F173" s="419">
        <f>SUM(F160:F172)</f>
        <v>696893</v>
      </c>
      <c r="G173" s="419"/>
      <c r="H173" s="31"/>
    </row>
    <row r="174" spans="3:8" x14ac:dyDescent="0.2">
      <c r="C174" s="13"/>
      <c r="D174" s="14"/>
      <c r="E174" s="29"/>
      <c r="F174" s="26"/>
      <c r="G174" s="26"/>
      <c r="H174" s="31"/>
    </row>
    <row r="175" spans="3:8" x14ac:dyDescent="0.2">
      <c r="C175" s="13"/>
      <c r="D175" s="14"/>
      <c r="E175" s="29" t="s">
        <v>276</v>
      </c>
      <c r="F175" s="432">
        <f>L151</f>
        <v>696893</v>
      </c>
      <c r="G175" s="432"/>
      <c r="H175" s="31"/>
    </row>
    <row r="176" spans="3:8" x14ac:dyDescent="0.2">
      <c r="C176" s="13"/>
      <c r="D176" s="14"/>
      <c r="E176" s="30" t="s">
        <v>222</v>
      </c>
      <c r="F176" s="431">
        <f>F173-F175</f>
        <v>0</v>
      </c>
      <c r="G176" s="432"/>
      <c r="H176" s="31"/>
    </row>
    <row r="177" spans="3:8" ht="14.25" x14ac:dyDescent="0.2">
      <c r="C177" s="13"/>
      <c r="D177" s="14"/>
      <c r="E177" s="425" t="s">
        <v>271</v>
      </c>
      <c r="F177" s="436" t="str">
        <f>IF(F176="","",IF(F176=0,"OK","ISSUE"))</f>
        <v>OK</v>
      </c>
      <c r="G177" s="424"/>
      <c r="H177" s="31"/>
    </row>
    <row r="178" spans="3:8" x14ac:dyDescent="0.2">
      <c r="C178" s="13"/>
      <c r="D178" s="14"/>
      <c r="G178" s="426"/>
      <c r="H178" s="31"/>
    </row>
    <row r="179" spans="3:8" ht="13.5" thickBot="1" x14ac:dyDescent="0.25">
      <c r="C179" s="126"/>
      <c r="D179" s="265"/>
      <c r="E179" s="265"/>
      <c r="F179" s="433"/>
      <c r="G179" s="433"/>
      <c r="H179" s="131"/>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conditionalFormatting sqref="G177:G178 F176:F177">
    <cfRule type="cellIs" dxfId="37" priority="1" operator="equal">
      <formula>"OK"</formula>
    </cfRule>
    <cfRule type="cellIs" dxfId="36" priority="2" operator="equal">
      <formula>"ISSUE"</formula>
    </cfRule>
  </conditionalFormatting>
  <pageMargins left="0.25" right="0.25" top="0.75" bottom="0.75" header="0.3" footer="0.3"/>
  <pageSetup paperSize="8" orientation="landscape"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327"/>
  <sheetViews>
    <sheetView zoomScale="80" zoomScaleNormal="80" zoomScalePageLayoutView="80" workbookViewId="0">
      <pane xSplit="5" ySplit="4" topLeftCell="F56" activePane="bottomRight" state="frozen"/>
      <selection activeCell="A10" sqref="A10"/>
      <selection pane="topRight" activeCell="A10" sqref="A10"/>
      <selection pane="bottomLeft" activeCell="A10" sqref="A10"/>
      <selection pane="bottomRight" activeCell="I70" sqref="I70:I92"/>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84" customWidth="1"/>
    <col min="6" max="6" width="19.33203125" style="54" customWidth="1"/>
    <col min="7" max="7" width="6.1640625" style="54" customWidth="1"/>
    <col min="8" max="9" width="50.1640625" style="6" customWidth="1"/>
    <col min="10" max="10" width="3.33203125" style="6" customWidth="1"/>
    <col min="11" max="17" width="17.33203125" style="6" customWidth="1"/>
    <col min="18" max="18" width="19.33203125" style="6" bestFit="1" customWidth="1"/>
    <col min="19" max="20" width="22" style="6" customWidth="1"/>
    <col min="21" max="21" width="4.1640625" style="6" customWidth="1"/>
    <col min="22" max="22" width="2.1640625" style="6" customWidth="1"/>
    <col min="23" max="23" width="10.83203125" style="6" customWidth="1"/>
    <col min="24" max="16384" width="10.83203125" style="6"/>
  </cols>
  <sheetData>
    <row r="1" spans="1:22" ht="7.35" customHeight="1" x14ac:dyDescent="0.2"/>
    <row r="2" spans="1:22" ht="18" x14ac:dyDescent="0.2">
      <c r="A2" s="5">
        <v>80</v>
      </c>
      <c r="B2" s="2" t="s">
        <v>193</v>
      </c>
      <c r="H2" s="14"/>
    </row>
    <row r="3" spans="1:22" ht="16.350000000000001" customHeight="1" x14ac:dyDescent="0.2">
      <c r="B3" s="43" t="str">
        <f>'Revenue - WHC'!B3</f>
        <v>Ballarat (C)</v>
      </c>
    </row>
    <row r="4" spans="1:22" ht="12" customHeight="1" thickBot="1" x14ac:dyDescent="0.25">
      <c r="C4" s="14"/>
      <c r="D4" s="45"/>
      <c r="E4" s="6"/>
      <c r="F4" s="6"/>
      <c r="G4" s="6"/>
      <c r="I4" s="14"/>
      <c r="J4" s="14"/>
      <c r="K4" s="14"/>
      <c r="L4" s="14"/>
      <c r="M4" s="14"/>
      <c r="N4" s="14"/>
      <c r="O4" s="14"/>
      <c r="P4" s="14"/>
      <c r="Q4" s="14"/>
      <c r="R4" s="14"/>
      <c r="S4" s="14"/>
      <c r="T4" s="14"/>
      <c r="U4" s="14"/>
    </row>
    <row r="5" spans="1:22" ht="9.75" customHeight="1" x14ac:dyDescent="0.2">
      <c r="C5" s="120"/>
      <c r="D5" s="121"/>
      <c r="E5" s="122"/>
      <c r="F5" s="123"/>
      <c r="G5" s="124"/>
      <c r="H5" s="124"/>
      <c r="I5" s="124"/>
      <c r="J5" s="124"/>
      <c r="K5" s="124"/>
      <c r="L5" s="124"/>
      <c r="M5" s="124"/>
      <c r="N5" s="124"/>
      <c r="O5" s="124"/>
      <c r="P5" s="124"/>
      <c r="Q5" s="124"/>
      <c r="R5" s="124"/>
      <c r="S5" s="124"/>
      <c r="T5" s="124"/>
      <c r="U5" s="125"/>
      <c r="V5" s="14"/>
    </row>
    <row r="6" spans="1:22" ht="15" x14ac:dyDescent="0.2">
      <c r="C6" s="13"/>
      <c r="D6" s="45"/>
      <c r="E6" s="86"/>
      <c r="F6" s="56"/>
      <c r="G6" s="14"/>
      <c r="H6" s="14"/>
      <c r="I6" s="14"/>
      <c r="J6" s="14"/>
      <c r="K6" s="560" t="s">
        <v>72</v>
      </c>
      <c r="L6" s="561"/>
      <c r="M6" s="561"/>
      <c r="N6" s="561"/>
      <c r="O6" s="561"/>
      <c r="P6" s="561"/>
      <c r="Q6" s="561"/>
      <c r="R6" s="561"/>
      <c r="S6" s="561"/>
      <c r="T6" s="562"/>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12.75" customHeight="1" x14ac:dyDescent="0.2">
      <c r="C8" s="13"/>
      <c r="D8" s="14"/>
      <c r="E8" s="86"/>
      <c r="F8" s="583" t="s">
        <v>117</v>
      </c>
      <c r="G8" s="584"/>
      <c r="H8" s="585"/>
      <c r="I8" s="564" t="s">
        <v>175</v>
      </c>
      <c r="J8" s="14"/>
      <c r="K8" s="634" t="s">
        <v>173</v>
      </c>
      <c r="L8" s="634"/>
      <c r="M8" s="634"/>
      <c r="N8" s="592" t="s">
        <v>111</v>
      </c>
      <c r="O8" s="593"/>
      <c r="P8" s="593"/>
      <c r="Q8" s="593"/>
      <c r="R8" s="594"/>
      <c r="S8" s="563" t="s">
        <v>127</v>
      </c>
      <c r="T8" s="563" t="s">
        <v>99</v>
      </c>
      <c r="U8" s="31"/>
      <c r="V8" s="14"/>
    </row>
    <row r="9" spans="1:22" ht="25.5" x14ac:dyDescent="0.2">
      <c r="C9" s="13"/>
      <c r="D9" s="14"/>
      <c r="E9" s="128"/>
      <c r="F9" s="586"/>
      <c r="G9" s="587"/>
      <c r="H9" s="588"/>
      <c r="I9" s="565"/>
      <c r="J9" s="14"/>
      <c r="K9" s="236" t="s">
        <v>128</v>
      </c>
      <c r="L9" s="236" t="s">
        <v>135</v>
      </c>
      <c r="M9" s="236" t="s">
        <v>174</v>
      </c>
      <c r="N9" s="234" t="s">
        <v>113</v>
      </c>
      <c r="O9" s="234" t="s">
        <v>114</v>
      </c>
      <c r="P9" s="234" t="s">
        <v>115</v>
      </c>
      <c r="Q9" s="234" t="s">
        <v>116</v>
      </c>
      <c r="R9" s="234" t="s">
        <v>91</v>
      </c>
      <c r="S9" s="563"/>
      <c r="T9" s="563"/>
      <c r="U9" s="31"/>
      <c r="V9" s="14"/>
    </row>
    <row r="10" spans="1:22" x14ac:dyDescent="0.2">
      <c r="C10" s="13"/>
      <c r="D10" s="14"/>
      <c r="E10" s="128"/>
      <c r="F10" s="161"/>
      <c r="G10" s="161"/>
      <c r="H10" s="161"/>
      <c r="I10" s="161"/>
      <c r="J10" s="14"/>
      <c r="K10" s="56" t="s">
        <v>176</v>
      </c>
      <c r="L10" s="56" t="s">
        <v>176</v>
      </c>
      <c r="M10" s="56" t="s">
        <v>176</v>
      </c>
      <c r="N10" s="56" t="s">
        <v>177</v>
      </c>
      <c r="O10" s="56" t="s">
        <v>177</v>
      </c>
      <c r="P10" s="56" t="s">
        <v>177</v>
      </c>
      <c r="Q10" s="56" t="s">
        <v>177</v>
      </c>
      <c r="R10" s="56" t="s">
        <v>177</v>
      </c>
      <c r="S10" s="56"/>
      <c r="T10" s="56" t="s">
        <v>177</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600" t="s">
        <v>399</v>
      </c>
      <c r="F12" s="601" t="s">
        <v>408</v>
      </c>
      <c r="G12" s="602"/>
      <c r="H12" s="603"/>
      <c r="I12" s="69" t="s">
        <v>335</v>
      </c>
      <c r="J12" s="14"/>
      <c r="K12" s="580"/>
      <c r="L12" s="580"/>
      <c r="M12" s="580">
        <v>100</v>
      </c>
      <c r="N12" s="580">
        <v>12492480</v>
      </c>
      <c r="O12" s="580"/>
      <c r="P12" s="580"/>
      <c r="Q12" s="580"/>
      <c r="R12" s="595">
        <f>SUM(N12:Q16)</f>
        <v>12492480</v>
      </c>
      <c r="S12" s="115" t="s">
        <v>120</v>
      </c>
      <c r="T12" s="116">
        <v>12492480</v>
      </c>
      <c r="U12" s="31"/>
      <c r="V12" s="14"/>
    </row>
    <row r="13" spans="1:22" ht="12" customHeight="1" x14ac:dyDescent="0.2">
      <c r="C13" s="13"/>
      <c r="D13" s="19"/>
      <c r="E13" s="569"/>
      <c r="F13" s="574"/>
      <c r="G13" s="575"/>
      <c r="H13" s="576"/>
      <c r="I13" s="69"/>
      <c r="J13" s="14"/>
      <c r="K13" s="581"/>
      <c r="L13" s="581"/>
      <c r="M13" s="581"/>
      <c r="N13" s="581"/>
      <c r="O13" s="581"/>
      <c r="P13" s="581"/>
      <c r="Q13" s="581"/>
      <c r="R13" s="596"/>
      <c r="S13" s="67"/>
      <c r="T13" s="117"/>
      <c r="U13" s="31"/>
      <c r="V13" s="14"/>
    </row>
    <row r="14" spans="1:22" ht="12" customHeight="1" x14ac:dyDescent="0.2">
      <c r="C14" s="13"/>
      <c r="D14" s="19"/>
      <c r="E14" s="569"/>
      <c r="F14" s="574"/>
      <c r="G14" s="575"/>
      <c r="H14" s="576"/>
      <c r="I14" s="69"/>
      <c r="J14" s="14"/>
      <c r="K14" s="581"/>
      <c r="L14" s="581"/>
      <c r="M14" s="581"/>
      <c r="N14" s="581"/>
      <c r="O14" s="581"/>
      <c r="P14" s="581"/>
      <c r="Q14" s="581"/>
      <c r="R14" s="596"/>
      <c r="S14" s="67"/>
      <c r="T14" s="117"/>
      <c r="U14" s="31"/>
      <c r="V14" s="14"/>
    </row>
    <row r="15" spans="1:22" ht="12" customHeight="1" x14ac:dyDescent="0.2">
      <c r="C15" s="13"/>
      <c r="D15" s="19"/>
      <c r="E15" s="569"/>
      <c r="F15" s="574"/>
      <c r="G15" s="575"/>
      <c r="H15" s="576"/>
      <c r="I15" s="69"/>
      <c r="J15" s="14"/>
      <c r="K15" s="581"/>
      <c r="L15" s="581"/>
      <c r="M15" s="581"/>
      <c r="N15" s="581"/>
      <c r="O15" s="581"/>
      <c r="P15" s="581"/>
      <c r="Q15" s="581"/>
      <c r="R15" s="596"/>
      <c r="S15" s="67"/>
      <c r="T15" s="117"/>
      <c r="U15" s="31"/>
      <c r="V15" s="14"/>
    </row>
    <row r="16" spans="1:22" ht="12" customHeight="1" x14ac:dyDescent="0.2">
      <c r="C16" s="13"/>
      <c r="D16" s="19"/>
      <c r="E16" s="570"/>
      <c r="F16" s="577"/>
      <c r="G16" s="578"/>
      <c r="H16" s="579"/>
      <c r="I16" s="69"/>
      <c r="J16" s="14"/>
      <c r="K16" s="582"/>
      <c r="L16" s="582"/>
      <c r="M16" s="582"/>
      <c r="N16" s="582"/>
      <c r="O16" s="582"/>
      <c r="P16" s="582"/>
      <c r="Q16" s="582"/>
      <c r="R16" s="597"/>
      <c r="S16" s="162" t="s">
        <v>91</v>
      </c>
      <c r="T16" s="118">
        <f>SUM(T12:T15)</f>
        <v>12492480</v>
      </c>
      <c r="U16" s="31"/>
      <c r="V16" s="14"/>
    </row>
    <row r="17" spans="3:22" ht="12" customHeight="1" x14ac:dyDescent="0.2">
      <c r="C17" s="13"/>
      <c r="D17" s="19">
        <f>D12+1</f>
        <v>2</v>
      </c>
      <c r="E17" s="600" t="s">
        <v>400</v>
      </c>
      <c r="F17" s="601" t="s">
        <v>409</v>
      </c>
      <c r="G17" s="602"/>
      <c r="H17" s="603"/>
      <c r="I17" s="69" t="s">
        <v>335</v>
      </c>
      <c r="J17" s="14"/>
      <c r="K17" s="598"/>
      <c r="L17" s="598"/>
      <c r="M17" s="598">
        <v>100</v>
      </c>
      <c r="N17" s="598"/>
      <c r="O17" s="598">
        <v>12248862</v>
      </c>
      <c r="P17" s="598"/>
      <c r="Q17" s="598"/>
      <c r="R17" s="599">
        <f t="shared" ref="R17" si="0">SUM(N17:Q21)</f>
        <v>12248862</v>
      </c>
      <c r="S17" s="83" t="s">
        <v>93</v>
      </c>
      <c r="T17" s="119">
        <v>12248862</v>
      </c>
      <c r="U17" s="31"/>
      <c r="V17" s="14"/>
    </row>
    <row r="18" spans="3:22" ht="12" customHeight="1" x14ac:dyDescent="0.2">
      <c r="C18" s="13"/>
      <c r="D18" s="19"/>
      <c r="E18" s="569"/>
      <c r="F18" s="574"/>
      <c r="G18" s="575"/>
      <c r="H18" s="576"/>
      <c r="I18" s="69"/>
      <c r="J18" s="14"/>
      <c r="K18" s="581"/>
      <c r="L18" s="581"/>
      <c r="M18" s="581"/>
      <c r="N18" s="581"/>
      <c r="O18" s="581"/>
      <c r="P18" s="581"/>
      <c r="Q18" s="581"/>
      <c r="R18" s="596"/>
      <c r="S18" s="67"/>
      <c r="T18" s="119"/>
      <c r="U18" s="31"/>
      <c r="V18" s="14"/>
    </row>
    <row r="19" spans="3:22" ht="12" customHeight="1" x14ac:dyDescent="0.2">
      <c r="C19" s="13"/>
      <c r="D19" s="19"/>
      <c r="E19" s="569"/>
      <c r="F19" s="574"/>
      <c r="G19" s="575"/>
      <c r="H19" s="576"/>
      <c r="I19" s="69"/>
      <c r="J19" s="14"/>
      <c r="K19" s="581"/>
      <c r="L19" s="581"/>
      <c r="M19" s="581"/>
      <c r="N19" s="581"/>
      <c r="O19" s="581"/>
      <c r="P19" s="581"/>
      <c r="Q19" s="581"/>
      <c r="R19" s="596"/>
      <c r="S19" s="67"/>
      <c r="T19" s="119"/>
      <c r="U19" s="31"/>
      <c r="V19" s="14"/>
    </row>
    <row r="20" spans="3:22" ht="12" customHeight="1" x14ac:dyDescent="0.2">
      <c r="C20" s="13"/>
      <c r="D20" s="19"/>
      <c r="E20" s="569"/>
      <c r="F20" s="574"/>
      <c r="G20" s="575"/>
      <c r="H20" s="576"/>
      <c r="I20" s="69"/>
      <c r="J20" s="14"/>
      <c r="K20" s="581"/>
      <c r="L20" s="581"/>
      <c r="M20" s="581"/>
      <c r="N20" s="581"/>
      <c r="O20" s="581"/>
      <c r="P20" s="581"/>
      <c r="Q20" s="581"/>
      <c r="R20" s="596"/>
      <c r="S20" s="67"/>
      <c r="T20" s="119"/>
      <c r="U20" s="31"/>
      <c r="V20" s="14"/>
    </row>
    <row r="21" spans="3:22" ht="12" customHeight="1" x14ac:dyDescent="0.2">
      <c r="C21" s="13"/>
      <c r="D21" s="19"/>
      <c r="E21" s="570"/>
      <c r="F21" s="577"/>
      <c r="G21" s="578"/>
      <c r="H21" s="579"/>
      <c r="I21" s="69"/>
      <c r="J21" s="14"/>
      <c r="K21" s="582"/>
      <c r="L21" s="582"/>
      <c r="M21" s="582"/>
      <c r="N21" s="582"/>
      <c r="O21" s="582"/>
      <c r="P21" s="582"/>
      <c r="Q21" s="582"/>
      <c r="R21" s="597"/>
      <c r="S21" s="162" t="s">
        <v>91</v>
      </c>
      <c r="T21" s="118">
        <f>SUM(T17:T20)</f>
        <v>12248862</v>
      </c>
      <c r="U21" s="31"/>
      <c r="V21" s="14"/>
    </row>
    <row r="22" spans="3:22" ht="12" customHeight="1" x14ac:dyDescent="0.2">
      <c r="C22" s="13"/>
      <c r="D22" s="19">
        <f t="shared" ref="D22" si="1">D17+1</f>
        <v>3</v>
      </c>
      <c r="E22" s="600" t="s">
        <v>421</v>
      </c>
      <c r="F22" s="630" t="s">
        <v>422</v>
      </c>
      <c r="G22" s="622"/>
      <c r="H22" s="623"/>
      <c r="I22" s="69" t="s">
        <v>335</v>
      </c>
      <c r="J22" s="14"/>
      <c r="K22" s="598"/>
      <c r="L22" s="598"/>
      <c r="M22" s="598">
        <v>100</v>
      </c>
      <c r="N22" s="598">
        <f>8389119+4196142+3284830+2232800</f>
        <v>18102891</v>
      </c>
      <c r="O22" s="598"/>
      <c r="P22" s="598"/>
      <c r="Q22" s="598"/>
      <c r="R22" s="599">
        <f t="shared" ref="R22" si="2">SUM(N22:Q26)</f>
        <v>18102891</v>
      </c>
      <c r="S22" s="83" t="s">
        <v>93</v>
      </c>
      <c r="T22" s="119">
        <f>18102891-10621919</f>
        <v>7480972</v>
      </c>
      <c r="U22" s="31"/>
      <c r="V22" s="14"/>
    </row>
    <row r="23" spans="3:22" ht="12" customHeight="1" x14ac:dyDescent="0.2">
      <c r="C23" s="13"/>
      <c r="D23" s="19"/>
      <c r="E23" s="569"/>
      <c r="F23" s="624"/>
      <c r="G23" s="625"/>
      <c r="H23" s="626"/>
      <c r="I23" s="69"/>
      <c r="J23" s="14"/>
      <c r="K23" s="581"/>
      <c r="L23" s="581"/>
      <c r="M23" s="581"/>
      <c r="N23" s="581"/>
      <c r="O23" s="581"/>
      <c r="P23" s="581"/>
      <c r="Q23" s="581"/>
      <c r="R23" s="596"/>
      <c r="S23" s="67" t="s">
        <v>120</v>
      </c>
      <c r="T23" s="119">
        <v>10621919</v>
      </c>
      <c r="U23" s="31"/>
      <c r="V23" s="14"/>
    </row>
    <row r="24" spans="3:22" ht="12" customHeight="1" x14ac:dyDescent="0.2">
      <c r="C24" s="13"/>
      <c r="D24" s="19"/>
      <c r="E24" s="569"/>
      <c r="F24" s="624"/>
      <c r="G24" s="625"/>
      <c r="H24" s="626"/>
      <c r="I24" s="69"/>
      <c r="J24" s="14"/>
      <c r="K24" s="581"/>
      <c r="L24" s="581"/>
      <c r="M24" s="581"/>
      <c r="N24" s="581"/>
      <c r="O24" s="581"/>
      <c r="P24" s="581"/>
      <c r="Q24" s="581"/>
      <c r="R24" s="596"/>
      <c r="S24" s="67"/>
      <c r="T24" s="119"/>
      <c r="U24" s="31"/>
      <c r="V24" s="14"/>
    </row>
    <row r="25" spans="3:22" ht="12" customHeight="1" x14ac:dyDescent="0.2">
      <c r="C25" s="13"/>
      <c r="D25" s="19"/>
      <c r="E25" s="569"/>
      <c r="F25" s="624"/>
      <c r="G25" s="625"/>
      <c r="H25" s="626"/>
      <c r="I25" s="69"/>
      <c r="J25" s="14"/>
      <c r="K25" s="581"/>
      <c r="L25" s="581"/>
      <c r="M25" s="581"/>
      <c r="N25" s="581"/>
      <c r="O25" s="581"/>
      <c r="P25" s="581"/>
      <c r="Q25" s="581"/>
      <c r="R25" s="596"/>
      <c r="S25" s="67"/>
      <c r="T25" s="119"/>
      <c r="U25" s="31"/>
      <c r="V25" s="14"/>
    </row>
    <row r="26" spans="3:22" ht="12" customHeight="1" x14ac:dyDescent="0.2">
      <c r="C26" s="13"/>
      <c r="D26" s="19"/>
      <c r="E26" s="570"/>
      <c r="F26" s="631"/>
      <c r="G26" s="632"/>
      <c r="H26" s="633"/>
      <c r="I26" s="69"/>
      <c r="J26" s="14"/>
      <c r="K26" s="582"/>
      <c r="L26" s="582"/>
      <c r="M26" s="582"/>
      <c r="N26" s="582"/>
      <c r="O26" s="582"/>
      <c r="P26" s="582"/>
      <c r="Q26" s="582"/>
      <c r="R26" s="597"/>
      <c r="S26" s="162" t="s">
        <v>91</v>
      </c>
      <c r="T26" s="118">
        <f>SUM(T22:T25)</f>
        <v>18102891</v>
      </c>
      <c r="U26" s="31"/>
      <c r="V26" s="14"/>
    </row>
    <row r="27" spans="3:22" ht="12" customHeight="1" x14ac:dyDescent="0.2">
      <c r="C27" s="13"/>
      <c r="D27" s="19">
        <f t="shared" ref="D27" si="3">D22+1</f>
        <v>4</v>
      </c>
      <c r="E27" s="600" t="s">
        <v>403</v>
      </c>
      <c r="F27" s="601" t="s">
        <v>412</v>
      </c>
      <c r="G27" s="605"/>
      <c r="H27" s="606"/>
      <c r="I27" s="69" t="s">
        <v>357</v>
      </c>
      <c r="J27" s="14"/>
      <c r="K27" s="598"/>
      <c r="L27" s="598"/>
      <c r="M27" s="598"/>
      <c r="N27" s="598"/>
      <c r="O27" s="598">
        <v>60</v>
      </c>
      <c r="P27" s="598"/>
      <c r="Q27" s="598">
        <v>40</v>
      </c>
      <c r="R27" s="599">
        <v>4264000</v>
      </c>
      <c r="S27" s="83" t="s">
        <v>93</v>
      </c>
      <c r="T27" s="119">
        <v>4264000</v>
      </c>
      <c r="U27" s="31"/>
      <c r="V27" s="14"/>
    </row>
    <row r="28" spans="3:22" ht="12" customHeight="1" x14ac:dyDescent="0.2">
      <c r="C28" s="13"/>
      <c r="D28" s="19"/>
      <c r="E28" s="569"/>
      <c r="F28" s="607"/>
      <c r="G28" s="608"/>
      <c r="H28" s="609"/>
      <c r="I28" s="69" t="s">
        <v>350</v>
      </c>
      <c r="J28" s="14"/>
      <c r="K28" s="581"/>
      <c r="L28" s="581"/>
      <c r="M28" s="581"/>
      <c r="N28" s="581"/>
      <c r="O28" s="581"/>
      <c r="P28" s="581"/>
      <c r="Q28" s="581"/>
      <c r="R28" s="596"/>
      <c r="S28" s="67"/>
      <c r="T28" s="119"/>
      <c r="U28" s="31"/>
      <c r="V28" s="14"/>
    </row>
    <row r="29" spans="3:22" ht="12" customHeight="1" x14ac:dyDescent="0.2">
      <c r="C29" s="13"/>
      <c r="D29" s="19"/>
      <c r="E29" s="569"/>
      <c r="F29" s="607"/>
      <c r="G29" s="608"/>
      <c r="H29" s="609"/>
      <c r="I29" s="69"/>
      <c r="J29" s="14"/>
      <c r="K29" s="581"/>
      <c r="L29" s="581"/>
      <c r="M29" s="581"/>
      <c r="N29" s="581"/>
      <c r="O29" s="581"/>
      <c r="P29" s="581"/>
      <c r="Q29" s="581"/>
      <c r="R29" s="596"/>
      <c r="S29" s="67"/>
      <c r="T29" s="119"/>
      <c r="U29" s="31"/>
      <c r="V29" s="14"/>
    </row>
    <row r="30" spans="3:22" ht="12" customHeight="1" x14ac:dyDescent="0.2">
      <c r="C30" s="13"/>
      <c r="D30" s="19"/>
      <c r="E30" s="569"/>
      <c r="F30" s="607"/>
      <c r="G30" s="608"/>
      <c r="H30" s="609"/>
      <c r="I30" s="69"/>
      <c r="J30" s="14"/>
      <c r="K30" s="581"/>
      <c r="L30" s="581"/>
      <c r="M30" s="581"/>
      <c r="N30" s="581"/>
      <c r="O30" s="581"/>
      <c r="P30" s="581"/>
      <c r="Q30" s="581"/>
      <c r="R30" s="596"/>
      <c r="S30" s="67"/>
      <c r="T30" s="119"/>
      <c r="U30" s="31"/>
      <c r="V30" s="14"/>
    </row>
    <row r="31" spans="3:22" ht="12" customHeight="1" x14ac:dyDescent="0.2">
      <c r="C31" s="13"/>
      <c r="D31" s="19"/>
      <c r="E31" s="570"/>
      <c r="F31" s="610"/>
      <c r="G31" s="611"/>
      <c r="H31" s="612"/>
      <c r="I31" s="69"/>
      <c r="J31" s="14"/>
      <c r="K31" s="582"/>
      <c r="L31" s="582"/>
      <c r="M31" s="582"/>
      <c r="N31" s="582"/>
      <c r="O31" s="582"/>
      <c r="P31" s="582"/>
      <c r="Q31" s="582"/>
      <c r="R31" s="597"/>
      <c r="S31" s="162" t="s">
        <v>91</v>
      </c>
      <c r="T31" s="118">
        <f>SUM(T27:T30)</f>
        <v>4264000</v>
      </c>
      <c r="U31" s="31"/>
      <c r="V31" s="14"/>
    </row>
    <row r="32" spans="3:22" ht="12" customHeight="1" x14ac:dyDescent="0.2">
      <c r="C32" s="13"/>
      <c r="D32" s="19">
        <f t="shared" ref="D32" si="4">D27+1</f>
        <v>5</v>
      </c>
      <c r="E32" s="600" t="s">
        <v>405</v>
      </c>
      <c r="F32" s="601" t="s">
        <v>414</v>
      </c>
      <c r="G32" s="602"/>
      <c r="H32" s="603"/>
      <c r="I32" s="69" t="s">
        <v>335</v>
      </c>
      <c r="J32" s="14"/>
      <c r="K32" s="598"/>
      <c r="L32" s="598">
        <v>100</v>
      </c>
      <c r="M32" s="598"/>
      <c r="N32" s="598"/>
      <c r="O32" s="598"/>
      <c r="P32" s="598"/>
      <c r="Q32" s="598"/>
      <c r="R32" s="599">
        <v>3204970</v>
      </c>
      <c r="S32" s="83" t="s">
        <v>93</v>
      </c>
      <c r="T32" s="119">
        <v>3204970</v>
      </c>
      <c r="U32" s="31"/>
      <c r="V32" s="14"/>
    </row>
    <row r="33" spans="3:22" ht="12" customHeight="1" x14ac:dyDescent="0.2">
      <c r="C33" s="13"/>
      <c r="D33" s="19"/>
      <c r="E33" s="569"/>
      <c r="F33" s="574"/>
      <c r="G33" s="575"/>
      <c r="H33" s="576"/>
      <c r="I33" s="69"/>
      <c r="J33" s="14"/>
      <c r="K33" s="581"/>
      <c r="L33" s="581"/>
      <c r="M33" s="581"/>
      <c r="N33" s="581"/>
      <c r="O33" s="581"/>
      <c r="P33" s="581"/>
      <c r="Q33" s="581"/>
      <c r="R33" s="596"/>
      <c r="S33" s="67"/>
      <c r="T33" s="119"/>
      <c r="U33" s="31"/>
      <c r="V33" s="14"/>
    </row>
    <row r="34" spans="3:22" ht="12" customHeight="1" x14ac:dyDescent="0.2">
      <c r="C34" s="13"/>
      <c r="D34" s="19"/>
      <c r="E34" s="569"/>
      <c r="F34" s="574"/>
      <c r="G34" s="575"/>
      <c r="H34" s="576"/>
      <c r="I34" s="69"/>
      <c r="J34" s="14"/>
      <c r="K34" s="581"/>
      <c r="L34" s="581"/>
      <c r="M34" s="581"/>
      <c r="N34" s="581"/>
      <c r="O34" s="581"/>
      <c r="P34" s="581"/>
      <c r="Q34" s="581"/>
      <c r="R34" s="596"/>
      <c r="S34" s="67"/>
      <c r="T34" s="119"/>
      <c r="U34" s="31"/>
      <c r="V34" s="14"/>
    </row>
    <row r="35" spans="3:22" ht="12" customHeight="1" x14ac:dyDescent="0.2">
      <c r="C35" s="13"/>
      <c r="D35" s="19"/>
      <c r="E35" s="569"/>
      <c r="F35" s="574"/>
      <c r="G35" s="575"/>
      <c r="H35" s="576"/>
      <c r="I35" s="69"/>
      <c r="J35" s="14"/>
      <c r="K35" s="581"/>
      <c r="L35" s="581"/>
      <c r="M35" s="581"/>
      <c r="N35" s="581"/>
      <c r="O35" s="581"/>
      <c r="P35" s="581"/>
      <c r="Q35" s="581"/>
      <c r="R35" s="596"/>
      <c r="S35" s="67"/>
      <c r="T35" s="119"/>
      <c r="U35" s="31"/>
      <c r="V35" s="14"/>
    </row>
    <row r="36" spans="3:22" ht="12" customHeight="1" x14ac:dyDescent="0.2">
      <c r="C36" s="13"/>
      <c r="D36" s="19"/>
      <c r="E36" s="570"/>
      <c r="F36" s="577"/>
      <c r="G36" s="578"/>
      <c r="H36" s="579"/>
      <c r="I36" s="69"/>
      <c r="J36" s="14"/>
      <c r="K36" s="582"/>
      <c r="L36" s="582"/>
      <c r="M36" s="582"/>
      <c r="N36" s="582"/>
      <c r="O36" s="582"/>
      <c r="P36" s="582"/>
      <c r="Q36" s="582"/>
      <c r="R36" s="597"/>
      <c r="S36" s="162" t="s">
        <v>91</v>
      </c>
      <c r="T36" s="118">
        <f>SUM(T32:T35)</f>
        <v>3204970</v>
      </c>
      <c r="U36" s="31"/>
      <c r="V36" s="14"/>
    </row>
    <row r="37" spans="3:22" x14ac:dyDescent="0.2">
      <c r="C37" s="13"/>
      <c r="D37" s="19">
        <f t="shared" ref="D37" si="5">D32+1</f>
        <v>6</v>
      </c>
      <c r="E37" s="600" t="s">
        <v>424</v>
      </c>
      <c r="F37" s="621" t="s">
        <v>423</v>
      </c>
      <c r="G37" s="622"/>
      <c r="H37" s="623"/>
      <c r="I37" s="69" t="s">
        <v>335</v>
      </c>
      <c r="J37" s="14"/>
      <c r="K37" s="598"/>
      <c r="L37" s="598"/>
      <c r="M37" s="598">
        <v>100</v>
      </c>
      <c r="N37" s="598"/>
      <c r="O37" s="598">
        <v>100</v>
      </c>
      <c r="P37" s="598"/>
      <c r="Q37" s="598"/>
      <c r="R37" s="599">
        <v>2732100</v>
      </c>
      <c r="S37" s="83" t="s">
        <v>93</v>
      </c>
      <c r="T37" s="119">
        <v>2732100</v>
      </c>
      <c r="U37" s="31"/>
      <c r="V37" s="14"/>
    </row>
    <row r="38" spans="3:22" ht="12.75" customHeight="1" x14ac:dyDescent="0.2">
      <c r="C38" s="13"/>
      <c r="D38" s="19"/>
      <c r="E38" s="569"/>
      <c r="F38" s="624"/>
      <c r="G38" s="625"/>
      <c r="H38" s="626"/>
      <c r="I38" s="69" t="s">
        <v>336</v>
      </c>
      <c r="J38" s="14"/>
      <c r="K38" s="581"/>
      <c r="L38" s="581"/>
      <c r="M38" s="581"/>
      <c r="N38" s="581"/>
      <c r="O38" s="581"/>
      <c r="P38" s="581"/>
      <c r="Q38" s="581"/>
      <c r="R38" s="596"/>
      <c r="S38" s="67"/>
      <c r="T38" s="119"/>
      <c r="U38" s="31"/>
      <c r="V38" s="14"/>
    </row>
    <row r="39" spans="3:22" x14ac:dyDescent="0.2">
      <c r="C39" s="13"/>
      <c r="D39" s="19"/>
      <c r="E39" s="569"/>
      <c r="F39" s="624"/>
      <c r="G39" s="625"/>
      <c r="H39" s="626"/>
      <c r="I39" s="69" t="s">
        <v>357</v>
      </c>
      <c r="J39" s="14"/>
      <c r="K39" s="581"/>
      <c r="L39" s="581"/>
      <c r="M39" s="581"/>
      <c r="N39" s="581"/>
      <c r="O39" s="581"/>
      <c r="P39" s="581"/>
      <c r="Q39" s="581"/>
      <c r="R39" s="596"/>
      <c r="S39" s="67"/>
      <c r="T39" s="119"/>
      <c r="U39" s="31"/>
      <c r="V39" s="14"/>
    </row>
    <row r="40" spans="3:22" x14ac:dyDescent="0.2">
      <c r="C40" s="13"/>
      <c r="D40" s="19"/>
      <c r="E40" s="569"/>
      <c r="F40" s="624"/>
      <c r="G40" s="625"/>
      <c r="H40" s="626"/>
      <c r="I40" s="69"/>
      <c r="J40" s="14"/>
      <c r="K40" s="581"/>
      <c r="L40" s="581"/>
      <c r="M40" s="581"/>
      <c r="N40" s="581"/>
      <c r="O40" s="581"/>
      <c r="P40" s="581"/>
      <c r="Q40" s="581"/>
      <c r="R40" s="596"/>
      <c r="S40" s="67"/>
      <c r="T40" s="119"/>
      <c r="U40" s="31"/>
      <c r="V40" s="14"/>
    </row>
    <row r="41" spans="3:22" x14ac:dyDescent="0.2">
      <c r="C41" s="13"/>
      <c r="D41" s="19"/>
      <c r="E41" s="570"/>
      <c r="F41" s="631"/>
      <c r="G41" s="632"/>
      <c r="H41" s="633"/>
      <c r="I41" s="69"/>
      <c r="J41" s="14"/>
      <c r="K41" s="582"/>
      <c r="L41" s="582"/>
      <c r="M41" s="582"/>
      <c r="N41" s="582"/>
      <c r="O41" s="582"/>
      <c r="P41" s="582"/>
      <c r="Q41" s="582"/>
      <c r="R41" s="597"/>
      <c r="S41" s="162" t="s">
        <v>91</v>
      </c>
      <c r="T41" s="118">
        <f>SUM(T37:T40)</f>
        <v>2732100</v>
      </c>
      <c r="U41" s="31"/>
      <c r="V41" s="14"/>
    </row>
    <row r="42" spans="3:22" x14ac:dyDescent="0.2">
      <c r="C42" s="13"/>
      <c r="D42" s="19">
        <f>D37+1</f>
        <v>7</v>
      </c>
      <c r="E42" s="600" t="s">
        <v>425</v>
      </c>
      <c r="F42" s="621" t="s">
        <v>426</v>
      </c>
      <c r="G42" s="622"/>
      <c r="H42" s="623"/>
      <c r="I42" s="69" t="s">
        <v>335</v>
      </c>
      <c r="J42" s="14"/>
      <c r="K42" s="598"/>
      <c r="L42" s="598"/>
      <c r="M42" s="598">
        <v>100</v>
      </c>
      <c r="N42" s="598"/>
      <c r="O42" s="598">
        <v>20</v>
      </c>
      <c r="P42" s="598">
        <v>80</v>
      </c>
      <c r="Q42" s="598"/>
      <c r="R42" s="599">
        <v>2100000</v>
      </c>
      <c r="S42" s="83" t="s">
        <v>93</v>
      </c>
      <c r="T42" s="119">
        <v>2100000</v>
      </c>
      <c r="U42" s="31"/>
      <c r="V42" s="14"/>
    </row>
    <row r="43" spans="3:22" ht="12.75" customHeight="1" x14ac:dyDescent="0.2">
      <c r="C43" s="13"/>
      <c r="D43" s="19"/>
      <c r="E43" s="569"/>
      <c r="F43" s="624"/>
      <c r="G43" s="625"/>
      <c r="H43" s="626"/>
      <c r="I43" s="69"/>
      <c r="J43" s="14"/>
      <c r="K43" s="581"/>
      <c r="L43" s="581"/>
      <c r="M43" s="581"/>
      <c r="N43" s="581"/>
      <c r="O43" s="581"/>
      <c r="P43" s="581"/>
      <c r="Q43" s="581"/>
      <c r="R43" s="596"/>
      <c r="S43" s="67"/>
      <c r="T43" s="119"/>
      <c r="U43" s="31"/>
      <c r="V43" s="14"/>
    </row>
    <row r="44" spans="3:22" x14ac:dyDescent="0.2">
      <c r="C44" s="13"/>
      <c r="D44" s="19"/>
      <c r="E44" s="569"/>
      <c r="F44" s="624"/>
      <c r="G44" s="625"/>
      <c r="H44" s="626"/>
      <c r="I44" s="69"/>
      <c r="J44" s="14"/>
      <c r="K44" s="581"/>
      <c r="L44" s="581"/>
      <c r="M44" s="581"/>
      <c r="N44" s="581"/>
      <c r="O44" s="581"/>
      <c r="P44" s="581"/>
      <c r="Q44" s="581"/>
      <c r="R44" s="596"/>
      <c r="S44" s="67"/>
      <c r="T44" s="119"/>
      <c r="U44" s="31"/>
      <c r="V44" s="14"/>
    </row>
    <row r="45" spans="3:22" x14ac:dyDescent="0.2">
      <c r="C45" s="13"/>
      <c r="D45" s="19"/>
      <c r="E45" s="569"/>
      <c r="F45" s="624"/>
      <c r="G45" s="625"/>
      <c r="H45" s="626"/>
      <c r="I45" s="69"/>
      <c r="J45" s="14"/>
      <c r="K45" s="581"/>
      <c r="L45" s="581"/>
      <c r="M45" s="581"/>
      <c r="N45" s="581"/>
      <c r="O45" s="581"/>
      <c r="P45" s="581"/>
      <c r="Q45" s="581"/>
      <c r="R45" s="596"/>
      <c r="S45" s="67"/>
      <c r="T45" s="119"/>
      <c r="U45" s="31"/>
      <c r="V45" s="14"/>
    </row>
    <row r="46" spans="3:22" x14ac:dyDescent="0.2">
      <c r="C46" s="13"/>
      <c r="D46" s="19"/>
      <c r="E46" s="570"/>
      <c r="F46" s="631"/>
      <c r="G46" s="632"/>
      <c r="H46" s="633"/>
      <c r="I46" s="69"/>
      <c r="J46" s="14"/>
      <c r="K46" s="582"/>
      <c r="L46" s="582"/>
      <c r="M46" s="582"/>
      <c r="N46" s="582"/>
      <c r="O46" s="582"/>
      <c r="P46" s="582"/>
      <c r="Q46" s="582"/>
      <c r="R46" s="597"/>
      <c r="S46" s="162" t="s">
        <v>91</v>
      </c>
      <c r="T46" s="118">
        <f>SUM(T42:T45)</f>
        <v>2100000</v>
      </c>
      <c r="U46" s="31"/>
      <c r="V46" s="14"/>
    </row>
    <row r="47" spans="3:22" x14ac:dyDescent="0.2">
      <c r="C47" s="13"/>
      <c r="D47" s="19">
        <f t="shared" ref="D47" si="6">D42+1</f>
        <v>8</v>
      </c>
      <c r="E47" s="600" t="s">
        <v>118</v>
      </c>
      <c r="F47" s="630"/>
      <c r="G47" s="622"/>
      <c r="H47" s="623"/>
      <c r="I47" s="69"/>
      <c r="J47" s="14"/>
      <c r="K47" s="598"/>
      <c r="L47" s="598"/>
      <c r="M47" s="598"/>
      <c r="N47" s="598"/>
      <c r="O47" s="598"/>
      <c r="P47" s="598"/>
      <c r="Q47" s="598"/>
      <c r="R47" s="599">
        <f t="shared" ref="R47" si="7">SUM(N47:Q51)</f>
        <v>0</v>
      </c>
      <c r="S47" s="83"/>
      <c r="T47" s="119"/>
      <c r="U47" s="31"/>
      <c r="V47" s="14"/>
    </row>
    <row r="48" spans="3:22" ht="12.75" customHeight="1" x14ac:dyDescent="0.2">
      <c r="C48" s="13"/>
      <c r="D48" s="19"/>
      <c r="E48" s="569"/>
      <c r="F48" s="624"/>
      <c r="G48" s="625"/>
      <c r="H48" s="626"/>
      <c r="I48" s="69"/>
      <c r="J48" s="14"/>
      <c r="K48" s="581"/>
      <c r="L48" s="581"/>
      <c r="M48" s="581"/>
      <c r="N48" s="581"/>
      <c r="O48" s="581"/>
      <c r="P48" s="581"/>
      <c r="Q48" s="581"/>
      <c r="R48" s="596"/>
      <c r="S48" s="67"/>
      <c r="T48" s="119"/>
      <c r="U48" s="31"/>
      <c r="V48" s="14"/>
    </row>
    <row r="49" spans="2:22" x14ac:dyDescent="0.2">
      <c r="C49" s="13"/>
      <c r="D49" s="19"/>
      <c r="E49" s="569"/>
      <c r="F49" s="624"/>
      <c r="G49" s="625"/>
      <c r="H49" s="626"/>
      <c r="I49" s="69"/>
      <c r="J49" s="14"/>
      <c r="K49" s="581"/>
      <c r="L49" s="581"/>
      <c r="M49" s="581"/>
      <c r="N49" s="581"/>
      <c r="O49" s="581"/>
      <c r="P49" s="581"/>
      <c r="Q49" s="581"/>
      <c r="R49" s="596"/>
      <c r="S49" s="67"/>
      <c r="T49" s="119"/>
      <c r="U49" s="31"/>
      <c r="V49" s="14"/>
    </row>
    <row r="50" spans="2:22" x14ac:dyDescent="0.2">
      <c r="C50" s="13"/>
      <c r="D50" s="19"/>
      <c r="E50" s="569"/>
      <c r="F50" s="624"/>
      <c r="G50" s="625"/>
      <c r="H50" s="626"/>
      <c r="I50" s="69"/>
      <c r="J50" s="14"/>
      <c r="K50" s="581"/>
      <c r="L50" s="581"/>
      <c r="M50" s="581"/>
      <c r="N50" s="581"/>
      <c r="O50" s="581"/>
      <c r="P50" s="581"/>
      <c r="Q50" s="581"/>
      <c r="R50" s="596"/>
      <c r="S50" s="67"/>
      <c r="T50" s="119"/>
      <c r="U50" s="31"/>
      <c r="V50" s="14"/>
    </row>
    <row r="51" spans="2:22" x14ac:dyDescent="0.2">
      <c r="C51" s="13"/>
      <c r="D51" s="19"/>
      <c r="E51" s="570"/>
      <c r="F51" s="631"/>
      <c r="G51" s="632"/>
      <c r="H51" s="633"/>
      <c r="I51" s="69"/>
      <c r="J51" s="14"/>
      <c r="K51" s="582"/>
      <c r="L51" s="582"/>
      <c r="M51" s="582"/>
      <c r="N51" s="582"/>
      <c r="O51" s="582"/>
      <c r="P51" s="582"/>
      <c r="Q51" s="582"/>
      <c r="R51" s="597"/>
      <c r="S51" s="162" t="s">
        <v>91</v>
      </c>
      <c r="T51" s="118">
        <f>SUM(T47:T50)</f>
        <v>0</v>
      </c>
      <c r="U51" s="31"/>
      <c r="V51" s="14"/>
    </row>
    <row r="52" spans="2:22" x14ac:dyDescent="0.2">
      <c r="C52" s="13"/>
      <c r="D52" s="19">
        <f t="shared" ref="D52" si="8">D47+1</f>
        <v>9</v>
      </c>
      <c r="E52" s="600" t="s">
        <v>118</v>
      </c>
      <c r="F52" s="630"/>
      <c r="G52" s="622"/>
      <c r="H52" s="623"/>
      <c r="I52" s="69"/>
      <c r="J52" s="14"/>
      <c r="K52" s="598"/>
      <c r="L52" s="598"/>
      <c r="M52" s="598"/>
      <c r="N52" s="598"/>
      <c r="O52" s="598"/>
      <c r="P52" s="598"/>
      <c r="Q52" s="598"/>
      <c r="R52" s="599">
        <f t="shared" ref="R52:R57" si="9">SUM(N52:Q56)</f>
        <v>0</v>
      </c>
      <c r="S52" s="83"/>
      <c r="T52" s="119"/>
      <c r="U52" s="31"/>
      <c r="V52" s="14"/>
    </row>
    <row r="53" spans="2:22" ht="12.75" customHeight="1" x14ac:dyDescent="0.2">
      <c r="C53" s="13"/>
      <c r="D53" s="19"/>
      <c r="E53" s="569"/>
      <c r="F53" s="624"/>
      <c r="G53" s="625"/>
      <c r="H53" s="626"/>
      <c r="I53" s="69"/>
      <c r="J53" s="14"/>
      <c r="K53" s="581"/>
      <c r="L53" s="581"/>
      <c r="M53" s="581"/>
      <c r="N53" s="581"/>
      <c r="O53" s="581"/>
      <c r="P53" s="581"/>
      <c r="Q53" s="581"/>
      <c r="R53" s="596"/>
      <c r="S53" s="67"/>
      <c r="T53" s="119"/>
      <c r="U53" s="31"/>
      <c r="V53" s="14"/>
    </row>
    <row r="54" spans="2:22" ht="12.75" customHeight="1" x14ac:dyDescent="0.2">
      <c r="C54" s="13"/>
      <c r="D54" s="19"/>
      <c r="E54" s="569"/>
      <c r="F54" s="624"/>
      <c r="G54" s="625"/>
      <c r="H54" s="626"/>
      <c r="I54" s="69"/>
      <c r="J54" s="14"/>
      <c r="K54" s="581"/>
      <c r="L54" s="581"/>
      <c r="M54" s="581"/>
      <c r="N54" s="581"/>
      <c r="O54" s="581"/>
      <c r="P54" s="581"/>
      <c r="Q54" s="581"/>
      <c r="R54" s="596"/>
      <c r="S54" s="67"/>
      <c r="T54" s="119"/>
      <c r="U54" s="31"/>
      <c r="V54" s="14"/>
    </row>
    <row r="55" spans="2:22" ht="12.75" customHeight="1" x14ac:dyDescent="0.2">
      <c r="C55" s="13"/>
      <c r="D55" s="19"/>
      <c r="E55" s="569"/>
      <c r="F55" s="624"/>
      <c r="G55" s="625"/>
      <c r="H55" s="626"/>
      <c r="I55" s="69"/>
      <c r="J55" s="14"/>
      <c r="K55" s="581"/>
      <c r="L55" s="581"/>
      <c r="M55" s="581"/>
      <c r="N55" s="581"/>
      <c r="O55" s="581"/>
      <c r="P55" s="581"/>
      <c r="Q55" s="581"/>
      <c r="R55" s="596"/>
      <c r="S55" s="67"/>
      <c r="T55" s="119"/>
      <c r="U55" s="31"/>
      <c r="V55" s="14"/>
    </row>
    <row r="56" spans="2:22" ht="12.75" customHeight="1" x14ac:dyDescent="0.2">
      <c r="C56" s="13"/>
      <c r="D56" s="19"/>
      <c r="E56" s="570"/>
      <c r="F56" s="631"/>
      <c r="G56" s="632"/>
      <c r="H56" s="633"/>
      <c r="I56" s="69"/>
      <c r="J56" s="14"/>
      <c r="K56" s="582"/>
      <c r="L56" s="582"/>
      <c r="M56" s="582"/>
      <c r="N56" s="582"/>
      <c r="O56" s="582"/>
      <c r="P56" s="582"/>
      <c r="Q56" s="582"/>
      <c r="R56" s="597"/>
      <c r="S56" s="162" t="s">
        <v>91</v>
      </c>
      <c r="T56" s="118">
        <f>SUM(T52:T55)</f>
        <v>0</v>
      </c>
      <c r="U56" s="31"/>
      <c r="V56" s="14"/>
    </row>
    <row r="57" spans="2:22" ht="12.75" customHeight="1" x14ac:dyDescent="0.2">
      <c r="C57" s="13"/>
      <c r="D57" s="19">
        <f t="shared" ref="D57" si="10">D52+1</f>
        <v>10</v>
      </c>
      <c r="E57" s="600" t="s">
        <v>118</v>
      </c>
      <c r="F57" s="621"/>
      <c r="G57" s="622"/>
      <c r="H57" s="623"/>
      <c r="I57" s="69"/>
      <c r="J57" s="14"/>
      <c r="K57" s="598"/>
      <c r="L57" s="598"/>
      <c r="M57" s="598"/>
      <c r="N57" s="598"/>
      <c r="O57" s="598"/>
      <c r="P57" s="598"/>
      <c r="Q57" s="598"/>
      <c r="R57" s="599">
        <f t="shared" si="9"/>
        <v>0</v>
      </c>
      <c r="S57" s="83"/>
      <c r="T57" s="119"/>
      <c r="U57" s="31"/>
      <c r="V57" s="14"/>
    </row>
    <row r="58" spans="2:22" ht="12.75" customHeight="1" x14ac:dyDescent="0.2">
      <c r="C58" s="13"/>
      <c r="D58" s="19"/>
      <c r="E58" s="569"/>
      <c r="F58" s="624"/>
      <c r="G58" s="625"/>
      <c r="H58" s="626"/>
      <c r="I58" s="69"/>
      <c r="J58" s="14"/>
      <c r="K58" s="581"/>
      <c r="L58" s="581"/>
      <c r="M58" s="581"/>
      <c r="N58" s="581"/>
      <c r="O58" s="581"/>
      <c r="P58" s="581"/>
      <c r="Q58" s="581"/>
      <c r="R58" s="596"/>
      <c r="S58" s="67"/>
      <c r="T58" s="119"/>
      <c r="U58" s="31"/>
      <c r="V58" s="14"/>
    </row>
    <row r="59" spans="2:22" ht="12.75" customHeight="1" x14ac:dyDescent="0.2">
      <c r="C59" s="13"/>
      <c r="D59" s="19"/>
      <c r="E59" s="569"/>
      <c r="F59" s="624"/>
      <c r="G59" s="625"/>
      <c r="H59" s="626"/>
      <c r="I59" s="69"/>
      <c r="J59" s="14"/>
      <c r="K59" s="581"/>
      <c r="L59" s="581"/>
      <c r="M59" s="581"/>
      <c r="N59" s="581"/>
      <c r="O59" s="581"/>
      <c r="P59" s="581"/>
      <c r="Q59" s="581"/>
      <c r="R59" s="596"/>
      <c r="S59" s="67"/>
      <c r="T59" s="119"/>
      <c r="U59" s="31"/>
      <c r="V59" s="14"/>
    </row>
    <row r="60" spans="2:22" ht="12.75" customHeight="1" x14ac:dyDescent="0.2">
      <c r="C60" s="13"/>
      <c r="D60" s="19"/>
      <c r="E60" s="569"/>
      <c r="F60" s="624"/>
      <c r="G60" s="625"/>
      <c r="H60" s="626"/>
      <c r="I60" s="69"/>
      <c r="J60" s="14"/>
      <c r="K60" s="581"/>
      <c r="L60" s="581"/>
      <c r="M60" s="581"/>
      <c r="N60" s="581"/>
      <c r="O60" s="581"/>
      <c r="P60" s="581"/>
      <c r="Q60" s="581"/>
      <c r="R60" s="596"/>
      <c r="S60" s="67"/>
      <c r="T60" s="119"/>
      <c r="U60" s="31"/>
      <c r="V60" s="14"/>
    </row>
    <row r="61" spans="2:22" ht="12.75" customHeight="1" x14ac:dyDescent="0.2">
      <c r="C61" s="13"/>
      <c r="D61" s="19"/>
      <c r="E61" s="617"/>
      <c r="F61" s="627"/>
      <c r="G61" s="628"/>
      <c r="H61" s="629"/>
      <c r="I61" s="132"/>
      <c r="J61" s="14"/>
      <c r="K61" s="613"/>
      <c r="L61" s="613"/>
      <c r="M61" s="613"/>
      <c r="N61" s="613"/>
      <c r="O61" s="613"/>
      <c r="P61" s="613"/>
      <c r="Q61" s="613"/>
      <c r="R61" s="614"/>
      <c r="S61" s="133" t="s">
        <v>91</v>
      </c>
      <c r="T61" s="134">
        <f>SUM(T57:T60)</f>
        <v>0</v>
      </c>
      <c r="U61" s="31"/>
      <c r="V61" s="14"/>
    </row>
    <row r="62" spans="2:22" ht="12.75" customHeight="1" x14ac:dyDescent="0.2">
      <c r="C62" s="13"/>
      <c r="D62" s="14"/>
      <c r="E62" s="86"/>
      <c r="F62" s="56"/>
      <c r="G62" s="56"/>
      <c r="H62" s="14"/>
      <c r="I62" s="14"/>
      <c r="J62" s="14"/>
      <c r="K62" s="14"/>
      <c r="L62" s="14"/>
      <c r="M62" s="14"/>
      <c r="N62" s="14"/>
      <c r="O62" s="14"/>
      <c r="P62" s="14"/>
      <c r="Q62" s="14"/>
      <c r="R62" s="311">
        <f>SUM(R12:R61)/R93</f>
        <v>0.87691841446834129</v>
      </c>
      <c r="S62" s="14"/>
      <c r="T62" s="14"/>
      <c r="U62" s="31"/>
      <c r="V62" s="14"/>
    </row>
    <row r="63" spans="2:22" ht="12.75" customHeight="1" x14ac:dyDescent="0.2">
      <c r="C63" s="13"/>
      <c r="D63" s="14"/>
      <c r="E63" s="86"/>
      <c r="F63" s="56"/>
      <c r="G63" s="56"/>
      <c r="H63" s="14"/>
      <c r="I63" s="14"/>
      <c r="J63" s="14"/>
      <c r="K63" s="14"/>
      <c r="L63" s="14"/>
      <c r="M63" s="14"/>
      <c r="N63" s="14"/>
      <c r="O63" s="14"/>
      <c r="P63" s="14"/>
      <c r="Q63" s="14"/>
      <c r="R63" s="14"/>
      <c r="S63" s="14"/>
      <c r="T63" s="14"/>
      <c r="U63" s="31"/>
      <c r="V63" s="14"/>
    </row>
    <row r="64" spans="2:22" x14ac:dyDescent="0.2">
      <c r="B64" s="14"/>
      <c r="C64" s="13"/>
      <c r="D64" s="14"/>
      <c r="E64" s="86"/>
      <c r="F64" s="14"/>
      <c r="G64" s="14"/>
      <c r="H64" s="14"/>
      <c r="I64" s="14"/>
      <c r="J64" s="14"/>
      <c r="K64" s="14"/>
      <c r="L64" s="14"/>
      <c r="M64" s="14"/>
      <c r="N64" s="14"/>
      <c r="O64" s="14"/>
      <c r="P64" s="14"/>
      <c r="Q64" s="14"/>
      <c r="R64" s="14"/>
      <c r="S64" s="14"/>
      <c r="T64" s="14"/>
      <c r="U64" s="31"/>
      <c r="V64" s="14"/>
    </row>
    <row r="65" spans="2:22" x14ac:dyDescent="0.2">
      <c r="B65" s="14"/>
      <c r="C65" s="13"/>
      <c r="D65" s="14"/>
      <c r="E65" s="135"/>
      <c r="F65" s="139"/>
      <c r="G65" s="139"/>
      <c r="H65" s="615" t="s">
        <v>156</v>
      </c>
      <c r="I65" s="616"/>
      <c r="J65" s="14"/>
      <c r="K65" s="14"/>
      <c r="L65" s="14"/>
      <c r="M65" s="14"/>
      <c r="N65" s="592" t="s">
        <v>111</v>
      </c>
      <c r="O65" s="593"/>
      <c r="P65" s="593"/>
      <c r="Q65" s="593"/>
      <c r="R65" s="594"/>
      <c r="S65" s="136"/>
      <c r="T65" s="137"/>
      <c r="U65" s="142"/>
      <c r="V65" s="30"/>
    </row>
    <row r="66" spans="2:22" ht="25.5" x14ac:dyDescent="0.2">
      <c r="B66" s="14"/>
      <c r="C66" s="13"/>
      <c r="D66" s="14"/>
      <c r="E66" s="141"/>
      <c r="F66" s="14"/>
      <c r="G66" s="14"/>
      <c r="H66" s="234" t="s">
        <v>154</v>
      </c>
      <c r="I66" s="234" t="s">
        <v>155</v>
      </c>
      <c r="J66" s="14"/>
      <c r="K66" s="14"/>
      <c r="L66" s="14"/>
      <c r="M66" s="14"/>
      <c r="N66" s="235" t="s">
        <v>113</v>
      </c>
      <c r="O66" s="235" t="s">
        <v>114</v>
      </c>
      <c r="P66" s="235" t="s">
        <v>115</v>
      </c>
      <c r="Q66" s="235" t="s">
        <v>116</v>
      </c>
      <c r="R66" s="235" t="s">
        <v>91</v>
      </c>
      <c r="S66" s="235" t="s">
        <v>152</v>
      </c>
      <c r="T66" s="235" t="s">
        <v>153</v>
      </c>
      <c r="U66" s="31"/>
      <c r="V66" s="14"/>
    </row>
    <row r="67" spans="2:22" x14ac:dyDescent="0.2">
      <c r="B67" s="14"/>
      <c r="C67" s="13"/>
      <c r="D67" s="14"/>
      <c r="E67" s="141"/>
      <c r="F67" s="14"/>
      <c r="G67" s="14"/>
      <c r="H67" s="161" t="s">
        <v>177</v>
      </c>
      <c r="I67" s="161" t="s">
        <v>176</v>
      </c>
      <c r="J67" s="14"/>
      <c r="K67" s="14"/>
      <c r="L67" s="14"/>
      <c r="M67" s="14"/>
      <c r="N67" s="161" t="s">
        <v>177</v>
      </c>
      <c r="O67" s="161" t="s">
        <v>177</v>
      </c>
      <c r="P67" s="161" t="s">
        <v>177</v>
      </c>
      <c r="Q67" s="161" t="s">
        <v>177</v>
      </c>
      <c r="R67" s="161" t="s">
        <v>177</v>
      </c>
      <c r="S67" s="161" t="s">
        <v>177</v>
      </c>
      <c r="T67" s="161" t="s">
        <v>176</v>
      </c>
      <c r="U67" s="31"/>
      <c r="V67" s="14"/>
    </row>
    <row r="68" spans="2:22" ht="6.75" customHeight="1" x14ac:dyDescent="0.2">
      <c r="B68" s="14"/>
      <c r="C68" s="13"/>
      <c r="D68" s="14"/>
      <c r="E68" s="141"/>
      <c r="F68" s="14"/>
      <c r="G68" s="14"/>
      <c r="H68" s="161"/>
      <c r="I68" s="161"/>
      <c r="J68" s="14"/>
      <c r="K68" s="14"/>
      <c r="L68" s="14"/>
      <c r="M68" s="14"/>
      <c r="N68" s="161"/>
      <c r="O68" s="161"/>
      <c r="P68" s="161"/>
      <c r="Q68" s="161"/>
      <c r="R68" s="161"/>
      <c r="S68" s="161"/>
      <c r="T68" s="237"/>
      <c r="U68" s="31"/>
      <c r="V68" s="14"/>
    </row>
    <row r="69" spans="2:22" ht="12.75" customHeight="1" x14ac:dyDescent="0.2">
      <c r="B69" s="14"/>
      <c r="C69" s="13"/>
      <c r="D69" s="14"/>
      <c r="E69" s="141" t="s">
        <v>128</v>
      </c>
      <c r="F69" s="14"/>
      <c r="G69" s="14"/>
      <c r="H69" s="161"/>
      <c r="I69" s="161"/>
      <c r="J69" s="14"/>
      <c r="K69" s="14"/>
      <c r="L69" s="14"/>
      <c r="M69" s="14"/>
      <c r="N69" s="161"/>
      <c r="O69" s="161"/>
      <c r="P69" s="161"/>
      <c r="Q69" s="161"/>
      <c r="R69" s="161"/>
      <c r="S69" s="161"/>
      <c r="T69" s="161"/>
      <c r="U69" s="31"/>
      <c r="V69" s="14"/>
    </row>
    <row r="70" spans="2:22" x14ac:dyDescent="0.2">
      <c r="B70" s="14"/>
      <c r="C70" s="13"/>
      <c r="D70" s="19"/>
      <c r="E70" s="151" t="s">
        <v>129</v>
      </c>
      <c r="F70" s="152"/>
      <c r="G70" s="152"/>
      <c r="H70" s="149">
        <v>282307876</v>
      </c>
      <c r="I70" s="149"/>
      <c r="J70" s="14"/>
      <c r="K70" s="14"/>
      <c r="L70" s="14"/>
      <c r="M70" s="14"/>
      <c r="N70" s="149">
        <v>2232800</v>
      </c>
      <c r="O70" s="149"/>
      <c r="P70" s="149"/>
      <c r="Q70" s="149"/>
      <c r="R70" s="150">
        <f>SUM(N70:Q70)</f>
        <v>2232800</v>
      </c>
      <c r="S70" s="149"/>
      <c r="T70" s="226" t="str">
        <f>IFERROR(O70/S70,"")</f>
        <v/>
      </c>
      <c r="U70" s="31"/>
      <c r="V70" s="14"/>
    </row>
    <row r="71" spans="2:22" x14ac:dyDescent="0.2">
      <c r="B71" s="14"/>
      <c r="C71" s="13"/>
      <c r="D71" s="19"/>
      <c r="E71" s="151" t="s">
        <v>130</v>
      </c>
      <c r="F71" s="152"/>
      <c r="G71" s="152"/>
      <c r="H71" s="153">
        <v>1675000</v>
      </c>
      <c r="I71" s="153"/>
      <c r="J71" s="14"/>
      <c r="K71" s="14"/>
      <c r="L71" s="14"/>
      <c r="M71" s="14"/>
      <c r="N71" s="153"/>
      <c r="O71" s="153"/>
      <c r="P71" s="153"/>
      <c r="Q71" s="153"/>
      <c r="R71" s="154">
        <f t="shared" ref="R71:R92" si="11">SUM(N71:Q71)</f>
        <v>0</v>
      </c>
      <c r="S71" s="153"/>
      <c r="T71" s="227" t="str">
        <f t="shared" ref="T71:T75" si="12">IFERROR(O71/S71,"")</f>
        <v/>
      </c>
      <c r="U71" s="31"/>
      <c r="V71" s="14"/>
    </row>
    <row r="72" spans="2:22" x14ac:dyDescent="0.2">
      <c r="B72" s="14"/>
      <c r="C72" s="13"/>
      <c r="D72" s="19"/>
      <c r="E72" s="151" t="s">
        <v>131</v>
      </c>
      <c r="F72" s="152"/>
      <c r="G72" s="152"/>
      <c r="H72" s="153">
        <v>135589679</v>
      </c>
      <c r="I72" s="153"/>
      <c r="J72" s="14"/>
      <c r="K72" s="14"/>
      <c r="L72" s="14"/>
      <c r="M72" s="14"/>
      <c r="N72" s="153"/>
      <c r="O72" s="153"/>
      <c r="P72" s="153"/>
      <c r="Q72" s="153"/>
      <c r="R72" s="154">
        <f t="shared" si="11"/>
        <v>0</v>
      </c>
      <c r="S72" s="149"/>
      <c r="T72" s="227" t="str">
        <f t="shared" si="12"/>
        <v/>
      </c>
      <c r="U72" s="31"/>
      <c r="V72" s="14"/>
    </row>
    <row r="73" spans="2:22" x14ac:dyDescent="0.2">
      <c r="B73" s="14"/>
      <c r="C73" s="13"/>
      <c r="D73" s="19"/>
      <c r="E73" s="151" t="s">
        <v>132</v>
      </c>
      <c r="F73" s="152"/>
      <c r="G73" s="152"/>
      <c r="H73" s="153">
        <v>40254891</v>
      </c>
      <c r="I73" s="153"/>
      <c r="J73" s="14"/>
      <c r="K73" s="14"/>
      <c r="L73" s="14"/>
      <c r="M73" s="14"/>
      <c r="N73" s="153"/>
      <c r="O73" s="153"/>
      <c r="P73" s="153"/>
      <c r="Q73" s="153"/>
      <c r="R73" s="154">
        <f t="shared" si="11"/>
        <v>0</v>
      </c>
      <c r="S73" s="153"/>
      <c r="T73" s="227" t="str">
        <f t="shared" si="12"/>
        <v/>
      </c>
      <c r="U73" s="31"/>
      <c r="V73" s="14"/>
    </row>
    <row r="74" spans="2:22" x14ac:dyDescent="0.2">
      <c r="B74" s="14"/>
      <c r="C74" s="13"/>
      <c r="D74" s="19"/>
      <c r="E74" s="151" t="s">
        <v>133</v>
      </c>
      <c r="F74" s="152"/>
      <c r="G74" s="152"/>
      <c r="H74" s="153">
        <v>6036600</v>
      </c>
      <c r="I74" s="153"/>
      <c r="J74" s="14"/>
      <c r="K74" s="14"/>
      <c r="L74" s="14"/>
      <c r="M74" s="14"/>
      <c r="N74" s="153"/>
      <c r="O74" s="153">
        <v>2732100</v>
      </c>
      <c r="P74" s="153"/>
      <c r="Q74" s="153"/>
      <c r="R74" s="154">
        <f t="shared" si="11"/>
        <v>2732100</v>
      </c>
      <c r="S74" s="153">
        <v>2259400</v>
      </c>
      <c r="T74" s="227">
        <f t="shared" si="12"/>
        <v>1.2092148357971142</v>
      </c>
      <c r="U74" s="31"/>
      <c r="V74" s="14"/>
    </row>
    <row r="75" spans="2:22" x14ac:dyDescent="0.2">
      <c r="B75" s="14"/>
      <c r="C75" s="13"/>
      <c r="D75" s="14"/>
      <c r="E75" s="151" t="s">
        <v>134</v>
      </c>
      <c r="F75" s="152"/>
      <c r="G75" s="152"/>
      <c r="H75" s="153">
        <v>0</v>
      </c>
      <c r="I75" s="153"/>
      <c r="J75" s="14"/>
      <c r="K75" s="14"/>
      <c r="L75" s="14"/>
      <c r="M75" s="14"/>
      <c r="N75" s="153"/>
      <c r="O75" s="153"/>
      <c r="P75" s="153"/>
      <c r="Q75" s="153"/>
      <c r="R75" s="154">
        <f t="shared" si="11"/>
        <v>0</v>
      </c>
      <c r="S75" s="153"/>
      <c r="T75" s="227" t="str">
        <f t="shared" si="12"/>
        <v/>
      </c>
      <c r="U75" s="31"/>
      <c r="V75" s="14"/>
    </row>
    <row r="76" spans="2:22" x14ac:dyDescent="0.2">
      <c r="B76" s="14"/>
      <c r="C76" s="13"/>
      <c r="D76" s="14"/>
      <c r="E76" s="155" t="s">
        <v>135</v>
      </c>
      <c r="F76" s="152"/>
      <c r="G76" s="152"/>
      <c r="H76" s="152"/>
      <c r="I76" s="152"/>
      <c r="J76" s="14"/>
      <c r="K76" s="14"/>
      <c r="L76" s="14"/>
      <c r="M76" s="14"/>
      <c r="N76" s="152"/>
      <c r="O76" s="152"/>
      <c r="P76" s="152"/>
      <c r="Q76" s="152"/>
      <c r="R76" s="152"/>
      <c r="S76" s="152"/>
      <c r="T76" s="228"/>
      <c r="U76" s="142"/>
      <c r="V76" s="30"/>
    </row>
    <row r="77" spans="2:22" x14ac:dyDescent="0.2">
      <c r="B77" s="14"/>
      <c r="C77" s="13"/>
      <c r="D77" s="19"/>
      <c r="E77" s="151" t="s">
        <v>136</v>
      </c>
      <c r="F77" s="152"/>
      <c r="G77" s="152"/>
      <c r="H77" s="153">
        <v>111357000</v>
      </c>
      <c r="I77" s="153"/>
      <c r="J77" s="14"/>
      <c r="K77" s="14"/>
      <c r="L77" s="14"/>
      <c r="M77" s="14"/>
      <c r="N77" s="153"/>
      <c r="O77" s="153"/>
      <c r="P77" s="153"/>
      <c r="Q77" s="153"/>
      <c r="R77" s="154">
        <f t="shared" si="11"/>
        <v>0</v>
      </c>
      <c r="S77" s="153"/>
      <c r="T77" s="227" t="str">
        <f t="shared" ref="T77:T92" si="13">IFERROR(O77/S77,"")</f>
        <v/>
      </c>
      <c r="U77" s="31"/>
      <c r="V77" s="14"/>
    </row>
    <row r="78" spans="2:22" x14ac:dyDescent="0.2">
      <c r="B78" s="14"/>
      <c r="C78" s="13"/>
      <c r="D78" s="19"/>
      <c r="E78" s="151" t="s">
        <v>137</v>
      </c>
      <c r="F78" s="152"/>
      <c r="G78" s="152"/>
      <c r="H78" s="153">
        <v>11402014</v>
      </c>
      <c r="I78" s="153"/>
      <c r="J78" s="14"/>
      <c r="K78" s="14"/>
      <c r="L78" s="14"/>
      <c r="M78" s="14"/>
      <c r="N78" s="153"/>
      <c r="O78" s="153">
        <v>224018</v>
      </c>
      <c r="P78" s="153"/>
      <c r="Q78" s="153">
        <v>3204970</v>
      </c>
      <c r="R78" s="154">
        <f t="shared" si="11"/>
        <v>3428988</v>
      </c>
      <c r="S78" s="149">
        <v>3073251</v>
      </c>
      <c r="T78" s="227">
        <f t="shared" si="13"/>
        <v>7.2892842140131087E-2</v>
      </c>
      <c r="U78" s="31"/>
      <c r="V78" s="14"/>
    </row>
    <row r="79" spans="2:22" x14ac:dyDescent="0.2">
      <c r="B79" s="14"/>
      <c r="C79" s="13"/>
      <c r="D79" s="19"/>
      <c r="E79" s="151" t="s">
        <v>138</v>
      </c>
      <c r="F79" s="152"/>
      <c r="G79" s="152"/>
      <c r="H79" s="153">
        <v>1669465</v>
      </c>
      <c r="I79" s="153"/>
      <c r="J79" s="14"/>
      <c r="K79" s="14"/>
      <c r="L79" s="14"/>
      <c r="M79" s="14"/>
      <c r="N79" s="153"/>
      <c r="O79" s="153"/>
      <c r="P79" s="153"/>
      <c r="Q79" s="153"/>
      <c r="R79" s="154">
        <f t="shared" si="11"/>
        <v>0</v>
      </c>
      <c r="S79" s="153">
        <v>54172</v>
      </c>
      <c r="T79" s="227">
        <f t="shared" si="13"/>
        <v>0</v>
      </c>
      <c r="U79" s="31"/>
      <c r="V79" s="14"/>
    </row>
    <row r="80" spans="2:22" x14ac:dyDescent="0.2">
      <c r="B80" s="14"/>
      <c r="C80" s="13"/>
      <c r="D80" s="19"/>
      <c r="E80" s="151" t="s">
        <v>139</v>
      </c>
      <c r="F80" s="152"/>
      <c r="G80" s="152"/>
      <c r="H80" s="153">
        <v>6163578</v>
      </c>
      <c r="I80" s="153"/>
      <c r="J80" s="14"/>
      <c r="K80" s="14"/>
      <c r="L80" s="14"/>
      <c r="M80" s="14"/>
      <c r="N80" s="153"/>
      <c r="O80" s="153">
        <v>937300</v>
      </c>
      <c r="P80" s="153"/>
      <c r="Q80" s="153">
        <v>800000</v>
      </c>
      <c r="R80" s="154">
        <f t="shared" si="11"/>
        <v>1737300</v>
      </c>
      <c r="S80" s="149"/>
      <c r="T80" s="227" t="str">
        <f t="shared" si="13"/>
        <v/>
      </c>
      <c r="U80" s="31"/>
      <c r="V80" s="14"/>
    </row>
    <row r="81" spans="2:22" x14ac:dyDescent="0.2">
      <c r="B81" s="14"/>
      <c r="C81" s="13"/>
      <c r="D81" s="19"/>
      <c r="E81" s="151" t="s">
        <v>140</v>
      </c>
      <c r="F81" s="152"/>
      <c r="G81" s="152"/>
      <c r="H81" s="153">
        <v>2496915</v>
      </c>
      <c r="I81" s="153"/>
      <c r="J81" s="14"/>
      <c r="K81" s="14"/>
      <c r="L81" s="14"/>
      <c r="M81" s="14"/>
      <c r="N81" s="153">
        <v>389881</v>
      </c>
      <c r="O81" s="153"/>
      <c r="P81" s="153"/>
      <c r="Q81" s="153"/>
      <c r="R81" s="154">
        <f t="shared" si="11"/>
        <v>389881</v>
      </c>
      <c r="S81" s="153">
        <v>218400</v>
      </c>
      <c r="T81" s="227">
        <f t="shared" si="13"/>
        <v>0</v>
      </c>
      <c r="U81" s="31"/>
      <c r="V81" s="14"/>
    </row>
    <row r="82" spans="2:22" ht="12.75" customHeight="1" x14ac:dyDescent="0.2">
      <c r="B82" s="14"/>
      <c r="C82" s="13"/>
      <c r="D82" s="19"/>
      <c r="E82" s="155" t="s">
        <v>141</v>
      </c>
      <c r="F82" s="152"/>
      <c r="G82" s="152"/>
      <c r="H82" s="152"/>
      <c r="I82" s="152"/>
      <c r="J82" s="14"/>
      <c r="K82" s="14"/>
      <c r="L82" s="14"/>
      <c r="M82" s="14"/>
      <c r="N82" s="152"/>
      <c r="O82" s="152"/>
      <c r="P82" s="152"/>
      <c r="Q82" s="152"/>
      <c r="R82" s="152"/>
      <c r="S82" s="152"/>
      <c r="T82" s="228"/>
      <c r="U82" s="31"/>
      <c r="V82" s="14"/>
    </row>
    <row r="83" spans="2:22" ht="12.75" customHeight="1" x14ac:dyDescent="0.2">
      <c r="B83" s="14"/>
      <c r="C83" s="13"/>
      <c r="D83" s="19"/>
      <c r="E83" s="151" t="s">
        <v>142</v>
      </c>
      <c r="F83" s="152"/>
      <c r="G83" s="152"/>
      <c r="H83" s="153">
        <v>532303265</v>
      </c>
      <c r="I83" s="153">
        <v>9.75</v>
      </c>
      <c r="J83" s="14"/>
      <c r="K83" s="14"/>
      <c r="L83" s="14"/>
      <c r="M83" s="14"/>
      <c r="N83" s="153">
        <v>17382591</v>
      </c>
      <c r="O83" s="153">
        <v>10246644</v>
      </c>
      <c r="P83" s="153"/>
      <c r="Q83" s="153">
        <v>1187500</v>
      </c>
      <c r="R83" s="154">
        <f t="shared" si="11"/>
        <v>28816735</v>
      </c>
      <c r="S83" s="149">
        <v>18199118</v>
      </c>
      <c r="T83" s="227">
        <f t="shared" si="13"/>
        <v>0.56302970286801812</v>
      </c>
      <c r="U83" s="31"/>
      <c r="V83" s="14"/>
    </row>
    <row r="84" spans="2:22" ht="12.75" customHeight="1" x14ac:dyDescent="0.2">
      <c r="B84" s="14"/>
      <c r="C84" s="13"/>
      <c r="D84" s="19"/>
      <c r="E84" s="151" t="s">
        <v>143</v>
      </c>
      <c r="F84" s="152"/>
      <c r="G84" s="152"/>
      <c r="H84" s="153">
        <v>27318000</v>
      </c>
      <c r="I84" s="153"/>
      <c r="J84" s="14"/>
      <c r="K84" s="14"/>
      <c r="L84" s="14"/>
      <c r="M84" s="14"/>
      <c r="N84" s="153"/>
      <c r="O84" s="153">
        <v>220500</v>
      </c>
      <c r="P84" s="153"/>
      <c r="Q84" s="153"/>
      <c r="R84" s="154">
        <f t="shared" si="11"/>
        <v>220500</v>
      </c>
      <c r="S84" s="149"/>
      <c r="T84" s="227" t="str">
        <f t="shared" si="13"/>
        <v/>
      </c>
      <c r="U84" s="31"/>
      <c r="V84" s="14"/>
    </row>
    <row r="85" spans="2:22" ht="12.75" customHeight="1" x14ac:dyDescent="0.2">
      <c r="B85" s="14"/>
      <c r="C85" s="13"/>
      <c r="D85" s="19"/>
      <c r="E85" s="151" t="s">
        <v>144</v>
      </c>
      <c r="F85" s="152"/>
      <c r="G85" s="152"/>
      <c r="H85" s="153">
        <v>43329000</v>
      </c>
      <c r="I85" s="153"/>
      <c r="J85" s="14"/>
      <c r="K85" s="14"/>
      <c r="L85" s="14"/>
      <c r="M85" s="14"/>
      <c r="N85" s="153">
        <v>261206</v>
      </c>
      <c r="O85" s="153">
        <v>690600</v>
      </c>
      <c r="P85" s="153"/>
      <c r="Q85" s="153"/>
      <c r="R85" s="154">
        <f t="shared" si="11"/>
        <v>951806</v>
      </c>
      <c r="S85" s="149"/>
      <c r="T85" s="227" t="str">
        <f t="shared" si="13"/>
        <v/>
      </c>
      <c r="U85" s="31"/>
      <c r="V85" s="14"/>
    </row>
    <row r="86" spans="2:22" ht="12.75" customHeight="1" x14ac:dyDescent="0.2">
      <c r="B86" s="14"/>
      <c r="C86" s="13"/>
      <c r="D86" s="19"/>
      <c r="E86" s="151" t="s">
        <v>145</v>
      </c>
      <c r="F86" s="152"/>
      <c r="G86" s="152"/>
      <c r="H86" s="153">
        <v>286681000</v>
      </c>
      <c r="I86" s="153"/>
      <c r="J86" s="14"/>
      <c r="K86" s="14"/>
      <c r="L86" s="14"/>
      <c r="M86" s="14"/>
      <c r="N86" s="153"/>
      <c r="O86" s="153">
        <v>1328000</v>
      </c>
      <c r="P86" s="153"/>
      <c r="Q86" s="153"/>
      <c r="R86" s="154">
        <f t="shared" si="11"/>
        <v>1328000</v>
      </c>
      <c r="S86" s="149"/>
      <c r="T86" s="227" t="str">
        <f t="shared" si="13"/>
        <v/>
      </c>
      <c r="U86" s="31"/>
      <c r="V86" s="14"/>
    </row>
    <row r="87" spans="2:22" ht="12.75" customHeight="1" x14ac:dyDescent="0.2">
      <c r="B87" s="14"/>
      <c r="C87" s="13"/>
      <c r="D87" s="19"/>
      <c r="E87" s="151" t="s">
        <v>146</v>
      </c>
      <c r="F87" s="152"/>
      <c r="G87" s="152"/>
      <c r="H87" s="153">
        <v>70453796</v>
      </c>
      <c r="I87" s="153">
        <v>5.1100000000000003</v>
      </c>
      <c r="J87" s="14"/>
      <c r="K87" s="14"/>
      <c r="L87" s="14"/>
      <c r="M87" s="14"/>
      <c r="N87" s="153"/>
      <c r="O87" s="153">
        <v>4402580</v>
      </c>
      <c r="P87" s="153"/>
      <c r="Q87" s="153"/>
      <c r="R87" s="154">
        <f t="shared" si="11"/>
        <v>4402580</v>
      </c>
      <c r="S87" s="149">
        <v>1651288</v>
      </c>
      <c r="T87" s="227">
        <f t="shared" si="13"/>
        <v>2.6661490908914738</v>
      </c>
      <c r="U87" s="31"/>
      <c r="V87" s="14"/>
    </row>
    <row r="88" spans="2:22" ht="12.75" customHeight="1" x14ac:dyDescent="0.2">
      <c r="B88" s="14"/>
      <c r="C88" s="13"/>
      <c r="D88" s="19"/>
      <c r="E88" s="151" t="s">
        <v>147</v>
      </c>
      <c r="F88" s="152"/>
      <c r="G88" s="152"/>
      <c r="H88" s="153">
        <v>13961124</v>
      </c>
      <c r="I88" s="153"/>
      <c r="J88" s="14"/>
      <c r="K88" s="14"/>
      <c r="L88" s="14"/>
      <c r="M88" s="14"/>
      <c r="N88" s="153"/>
      <c r="O88" s="153">
        <v>332592</v>
      </c>
      <c r="P88" s="153">
        <v>2100000</v>
      </c>
      <c r="Q88" s="153"/>
      <c r="R88" s="154">
        <f t="shared" si="11"/>
        <v>2432592</v>
      </c>
      <c r="S88" s="153">
        <v>30602</v>
      </c>
      <c r="T88" s="227">
        <f t="shared" si="13"/>
        <v>10.868309260832625</v>
      </c>
      <c r="U88" s="31"/>
      <c r="V88" s="14"/>
    </row>
    <row r="89" spans="2:22" ht="12.75" customHeight="1" x14ac:dyDescent="0.2">
      <c r="B89" s="14"/>
      <c r="C89" s="13"/>
      <c r="D89" s="19"/>
      <c r="E89" s="151" t="s">
        <v>148</v>
      </c>
      <c r="F89" s="152"/>
      <c r="G89" s="152"/>
      <c r="H89" s="153">
        <v>22600374</v>
      </c>
      <c r="I89" s="153"/>
      <c r="J89" s="14"/>
      <c r="K89" s="14"/>
      <c r="L89" s="14"/>
      <c r="M89" s="14"/>
      <c r="N89" s="153"/>
      <c r="O89" s="153">
        <v>769976</v>
      </c>
      <c r="P89" s="153"/>
      <c r="Q89" s="153">
        <v>288246</v>
      </c>
      <c r="R89" s="154">
        <f t="shared" si="11"/>
        <v>1058222</v>
      </c>
      <c r="S89" s="153"/>
      <c r="T89" s="227" t="str">
        <f t="shared" si="13"/>
        <v/>
      </c>
      <c r="U89" s="31"/>
      <c r="V89" s="14"/>
    </row>
    <row r="90" spans="2:22" ht="12.75" customHeight="1" x14ac:dyDescent="0.2">
      <c r="B90" s="14"/>
      <c r="C90" s="13"/>
      <c r="D90" s="19"/>
      <c r="E90" s="151" t="s">
        <v>149</v>
      </c>
      <c r="F90" s="152"/>
      <c r="G90" s="152"/>
      <c r="H90" s="153">
        <v>0</v>
      </c>
      <c r="I90" s="153"/>
      <c r="J90" s="14"/>
      <c r="K90" s="14"/>
      <c r="L90" s="14"/>
      <c r="M90" s="14"/>
      <c r="N90" s="153"/>
      <c r="O90" s="153"/>
      <c r="P90" s="153"/>
      <c r="Q90" s="153"/>
      <c r="R90" s="154">
        <f t="shared" si="11"/>
        <v>0</v>
      </c>
      <c r="S90" s="153"/>
      <c r="T90" s="227" t="str">
        <f t="shared" si="13"/>
        <v/>
      </c>
      <c r="U90" s="31"/>
      <c r="V90" s="14"/>
    </row>
    <row r="91" spans="2:22" ht="12.75" customHeight="1" x14ac:dyDescent="0.2">
      <c r="B91" s="14"/>
      <c r="C91" s="13"/>
      <c r="D91" s="19"/>
      <c r="E91" s="156" t="s">
        <v>150</v>
      </c>
      <c r="F91" s="157"/>
      <c r="G91" s="157"/>
      <c r="H91" s="158">
        <v>8679000</v>
      </c>
      <c r="I91" s="158"/>
      <c r="J91" s="14"/>
      <c r="K91" s="14"/>
      <c r="L91" s="14"/>
      <c r="M91" s="14"/>
      <c r="N91" s="158"/>
      <c r="O91" s="158"/>
      <c r="P91" s="158"/>
      <c r="Q91" s="158"/>
      <c r="R91" s="159">
        <f t="shared" si="11"/>
        <v>0</v>
      </c>
      <c r="S91" s="158"/>
      <c r="T91" s="229" t="str">
        <f t="shared" si="13"/>
        <v/>
      </c>
      <c r="U91" s="31"/>
      <c r="V91" s="14"/>
    </row>
    <row r="92" spans="2:22" ht="13.5" thickBot="1" x14ac:dyDescent="0.25">
      <c r="B92" s="14"/>
      <c r="C92" s="13"/>
      <c r="D92" s="19"/>
      <c r="E92" s="143" t="s">
        <v>151</v>
      </c>
      <c r="F92" s="144"/>
      <c r="G92" s="144"/>
      <c r="H92" s="145">
        <v>24457533</v>
      </c>
      <c r="I92" s="145">
        <v>3.48</v>
      </c>
      <c r="J92" s="14"/>
      <c r="K92" s="14"/>
      <c r="L92" s="14"/>
      <c r="M92" s="14"/>
      <c r="N92" s="145">
        <v>12686492</v>
      </c>
      <c r="O92" s="145">
        <v>445160</v>
      </c>
      <c r="P92" s="145"/>
      <c r="Q92" s="145">
        <v>22173</v>
      </c>
      <c r="R92" s="146">
        <f t="shared" si="11"/>
        <v>13153825</v>
      </c>
      <c r="S92" s="145">
        <v>7162584</v>
      </c>
      <c r="T92" s="230">
        <f t="shared" si="13"/>
        <v>6.2150754532163253E-2</v>
      </c>
      <c r="U92" s="31"/>
      <c r="V92" s="14"/>
    </row>
    <row r="93" spans="2:22" ht="13.5" thickTop="1" x14ac:dyDescent="0.2">
      <c r="B93" s="14"/>
      <c r="C93" s="13"/>
      <c r="D93" s="14"/>
      <c r="E93" s="147"/>
      <c r="F93" s="148" t="s">
        <v>91</v>
      </c>
      <c r="G93" s="140"/>
      <c r="H93" s="59">
        <f>SUM(H70:H92)</f>
        <v>1628736110</v>
      </c>
      <c r="I93" s="59"/>
      <c r="J93" s="14"/>
      <c r="K93" s="14"/>
      <c r="L93" s="14"/>
      <c r="M93" s="14"/>
      <c r="N93" s="59">
        <f>SUM(N70:N92)</f>
        <v>32952970</v>
      </c>
      <c r="O93" s="59">
        <f t="shared" ref="O93:S93" si="14">SUM(O70:O92)</f>
        <v>22329470</v>
      </c>
      <c r="P93" s="59">
        <f t="shared" si="14"/>
        <v>2100000</v>
      </c>
      <c r="Q93" s="59">
        <f t="shared" si="14"/>
        <v>5502889</v>
      </c>
      <c r="R93" s="59">
        <f t="shared" si="14"/>
        <v>62885329</v>
      </c>
      <c r="S93" s="59">
        <f t="shared" si="14"/>
        <v>32648815</v>
      </c>
      <c r="T93" s="138"/>
      <c r="U93" s="31"/>
      <c r="V93" s="14"/>
    </row>
    <row r="94" spans="2:22" ht="13.5" thickBot="1" x14ac:dyDescent="0.25">
      <c r="B94" s="14"/>
      <c r="C94" s="126"/>
      <c r="D94" s="33"/>
      <c r="E94" s="33"/>
      <c r="F94" s="33"/>
      <c r="G94" s="33"/>
      <c r="H94" s="33"/>
      <c r="I94" s="33"/>
      <c r="J94" s="33"/>
      <c r="K94" s="36"/>
      <c r="L94" s="36"/>
      <c r="M94" s="36"/>
      <c r="N94" s="36"/>
      <c r="O94" s="36"/>
      <c r="P94" s="36"/>
      <c r="Q94" s="36"/>
      <c r="R94" s="36"/>
      <c r="S94" s="36"/>
      <c r="T94" s="36"/>
      <c r="U94" s="131"/>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ht="12" customHeight="1" x14ac:dyDescent="0.2">
      <c r="E97" s="6"/>
      <c r="F97" s="6"/>
      <c r="G97" s="6"/>
    </row>
    <row r="98" spans="5:7" ht="12" customHeight="1" x14ac:dyDescent="0.2">
      <c r="E98" s="6"/>
      <c r="F98" s="6"/>
      <c r="G98" s="6"/>
    </row>
    <row r="99" spans="5:7" ht="12" customHeight="1" x14ac:dyDescent="0.2">
      <c r="E99" s="6"/>
      <c r="F99" s="6"/>
      <c r="G99" s="6"/>
    </row>
    <row r="100" spans="5:7" ht="12" customHeight="1" x14ac:dyDescent="0.2">
      <c r="E100" s="6"/>
      <c r="F100" s="6"/>
      <c r="G100" s="6"/>
    </row>
    <row r="101" spans="5:7" ht="12" customHeight="1" x14ac:dyDescent="0.2">
      <c r="E101" s="6"/>
      <c r="F101" s="6"/>
      <c r="G101" s="6"/>
    </row>
    <row r="102" spans="5:7" x14ac:dyDescent="0.2">
      <c r="E102" s="6"/>
      <c r="F102" s="6"/>
      <c r="G102" s="6"/>
    </row>
    <row r="103" spans="5:7" ht="12.6" customHeight="1"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x14ac:dyDescent="0.2">
      <c r="E115" s="6"/>
      <c r="F115" s="6"/>
      <c r="G115" s="6"/>
    </row>
    <row r="116" spans="5:7" x14ac:dyDescent="0.2">
      <c r="E116" s="6"/>
      <c r="F116" s="6"/>
      <c r="G116" s="6"/>
    </row>
    <row r="117" spans="5:7" x14ac:dyDescent="0.2">
      <c r="E117" s="6"/>
      <c r="F117" s="6"/>
      <c r="G117" s="6"/>
    </row>
    <row r="118" spans="5:7" x14ac:dyDescent="0.2">
      <c r="E118" s="6"/>
      <c r="F118" s="6"/>
      <c r="G118" s="6"/>
    </row>
    <row r="119" spans="5:7" x14ac:dyDescent="0.2">
      <c r="E119" s="6"/>
      <c r="F119" s="6"/>
      <c r="G119" s="6"/>
    </row>
    <row r="120" spans="5:7" x14ac:dyDescent="0.2">
      <c r="E120" s="6"/>
      <c r="F120" s="6"/>
      <c r="G120" s="6"/>
    </row>
    <row r="121" spans="5:7" x14ac:dyDescent="0.2">
      <c r="E121" s="6"/>
      <c r="F121" s="6"/>
      <c r="G121" s="6"/>
    </row>
    <row r="122" spans="5:7" x14ac:dyDescent="0.2">
      <c r="E122" s="6"/>
      <c r="F122" s="6"/>
      <c r="G122" s="6"/>
    </row>
    <row r="123" spans="5:7" x14ac:dyDescent="0.2">
      <c r="E123" s="6"/>
      <c r="F123" s="6"/>
      <c r="G123" s="6"/>
    </row>
    <row r="124" spans="5:7" x14ac:dyDescent="0.2">
      <c r="E124" s="6"/>
      <c r="F124" s="6"/>
      <c r="G124" s="6"/>
    </row>
    <row r="125" spans="5:7" x14ac:dyDescent="0.2">
      <c r="E125" s="6"/>
      <c r="F125" s="6"/>
      <c r="G125" s="6"/>
    </row>
    <row r="126" spans="5:7" x14ac:dyDescent="0.2">
      <c r="E126" s="6"/>
      <c r="F126" s="6"/>
      <c r="G126" s="6"/>
    </row>
    <row r="127" spans="5:7" x14ac:dyDescent="0.2">
      <c r="E127" s="6"/>
      <c r="F127" s="6"/>
      <c r="G127" s="6"/>
    </row>
    <row r="128" spans="5:7" x14ac:dyDescent="0.2">
      <c r="E128" s="6"/>
      <c r="F128" s="6"/>
      <c r="G128" s="6"/>
    </row>
    <row r="129" spans="5:7" x14ac:dyDescent="0.2">
      <c r="E129" s="6"/>
      <c r="F129" s="6"/>
      <c r="G129" s="6"/>
    </row>
    <row r="130" spans="5:7" x14ac:dyDescent="0.2">
      <c r="E130" s="6"/>
      <c r="F130" s="6"/>
      <c r="G130" s="6"/>
    </row>
    <row r="131" spans="5:7" x14ac:dyDescent="0.2">
      <c r="E131" s="6"/>
      <c r="F131" s="6"/>
      <c r="G131" s="6"/>
    </row>
    <row r="132" spans="5:7" x14ac:dyDescent="0.2">
      <c r="E132" s="6"/>
      <c r="F132" s="6"/>
      <c r="G132" s="6"/>
    </row>
    <row r="133" spans="5:7" x14ac:dyDescent="0.2">
      <c r="E133" s="6"/>
      <c r="F133" s="6"/>
      <c r="G133" s="6"/>
    </row>
    <row r="134" spans="5:7" x14ac:dyDescent="0.2">
      <c r="E134" s="6"/>
      <c r="F134" s="6"/>
      <c r="G134" s="6"/>
    </row>
    <row r="135" spans="5:7" x14ac:dyDescent="0.2">
      <c r="E135" s="6"/>
      <c r="F135" s="6"/>
      <c r="G135" s="6"/>
    </row>
    <row r="136" spans="5:7" x14ac:dyDescent="0.2">
      <c r="E136" s="6"/>
      <c r="F136" s="6"/>
      <c r="G136" s="6"/>
    </row>
    <row r="137" spans="5:7" x14ac:dyDescent="0.2">
      <c r="E137" s="6"/>
      <c r="F137" s="6"/>
      <c r="G137" s="6"/>
    </row>
    <row r="138" spans="5:7" x14ac:dyDescent="0.2">
      <c r="E138" s="6"/>
      <c r="F138" s="6"/>
      <c r="G138" s="6"/>
    </row>
    <row r="139" spans="5:7" x14ac:dyDescent="0.2">
      <c r="E139" s="6"/>
      <c r="F139" s="6"/>
      <c r="G139" s="6"/>
    </row>
    <row r="140" spans="5:7" x14ac:dyDescent="0.2">
      <c r="E140" s="6"/>
      <c r="F140" s="6"/>
      <c r="G140" s="6"/>
    </row>
    <row r="141" spans="5:7"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ht="12.75" customHeight="1" x14ac:dyDescent="0.2">
      <c r="E154" s="6"/>
      <c r="F154" s="6"/>
      <c r="G154" s="6"/>
    </row>
    <row r="155" spans="5:7" ht="12.75" customHeight="1" x14ac:dyDescent="0.2">
      <c r="E155" s="6"/>
      <c r="F155" s="6"/>
      <c r="G155" s="6"/>
    </row>
    <row r="156" spans="5:7" ht="12.75" customHeight="1" x14ac:dyDescent="0.2">
      <c r="E156" s="6"/>
      <c r="F156" s="6"/>
      <c r="G156" s="6"/>
    </row>
    <row r="157" spans="5:7" ht="12.75" customHeight="1" x14ac:dyDescent="0.2">
      <c r="E157" s="6"/>
      <c r="F157" s="6"/>
      <c r="G157" s="6"/>
    </row>
    <row r="158" spans="5:7" ht="12.75" customHeight="1" x14ac:dyDescent="0.2">
      <c r="E158" s="6"/>
      <c r="F158" s="6"/>
      <c r="G158" s="6"/>
    </row>
    <row r="159" spans="5:7" ht="12.75" customHeight="1" x14ac:dyDescent="0.2">
      <c r="E159" s="6"/>
      <c r="F159" s="6"/>
      <c r="G159" s="6"/>
    </row>
    <row r="160" spans="5:7" ht="12.75" customHeight="1" x14ac:dyDescent="0.2">
      <c r="E160" s="6"/>
      <c r="F160" s="6"/>
      <c r="G160" s="6"/>
    </row>
    <row r="161" spans="5:7" ht="12.75" customHeight="1" x14ac:dyDescent="0.2">
      <c r="E161" s="6"/>
      <c r="F161" s="6"/>
      <c r="G161" s="6"/>
    </row>
    <row r="162" spans="5:7" ht="12.75" customHeight="1" x14ac:dyDescent="0.2">
      <c r="E162" s="6"/>
      <c r="F162" s="6"/>
      <c r="G162" s="6"/>
    </row>
    <row r="163" spans="5:7" ht="12.75" customHeight="1" x14ac:dyDescent="0.2">
      <c r="E163" s="6"/>
      <c r="F163" s="6"/>
      <c r="G163" s="6"/>
    </row>
    <row r="164" spans="5:7" ht="12.75" customHeight="1" x14ac:dyDescent="0.2">
      <c r="E164" s="6"/>
      <c r="F164" s="6"/>
      <c r="G164" s="6"/>
    </row>
    <row r="165" spans="5:7" ht="12.75" customHeight="1" x14ac:dyDescent="0.2">
      <c r="E165" s="6"/>
      <c r="F165" s="6"/>
      <c r="G165" s="6"/>
    </row>
    <row r="166" spans="5:7" ht="12.75" customHeight="1" x14ac:dyDescent="0.2">
      <c r="E166" s="6"/>
      <c r="F166" s="6"/>
      <c r="G166" s="6"/>
    </row>
    <row r="167" spans="5:7" ht="12.75" customHeight="1" x14ac:dyDescent="0.2">
      <c r="E167" s="6"/>
      <c r="F167" s="6"/>
      <c r="G167" s="6"/>
    </row>
    <row r="168" spans="5:7" ht="12.75" customHeight="1" x14ac:dyDescent="0.2">
      <c r="E168" s="6"/>
      <c r="F168" s="6"/>
      <c r="G168" s="6"/>
    </row>
    <row r="169" spans="5:7" ht="12.75" customHeight="1" x14ac:dyDescent="0.2">
      <c r="E169" s="6"/>
      <c r="F169" s="6"/>
      <c r="G169" s="6"/>
    </row>
    <row r="170" spans="5:7" ht="12.75" customHeight="1" x14ac:dyDescent="0.2">
      <c r="E170" s="6"/>
      <c r="F170" s="6"/>
      <c r="G170" s="6"/>
    </row>
    <row r="171" spans="5:7" ht="12.75" customHeight="1" x14ac:dyDescent="0.2">
      <c r="E171" s="6"/>
      <c r="F171" s="6"/>
      <c r="G171" s="6"/>
    </row>
    <row r="172" spans="5:7" ht="12.75" customHeight="1" x14ac:dyDescent="0.2">
      <c r="E172" s="88"/>
      <c r="F172" s="6"/>
      <c r="G172" s="6"/>
    </row>
    <row r="173" spans="5:7" ht="12.75" customHeight="1" x14ac:dyDescent="0.2">
      <c r="E173" s="88"/>
      <c r="F173" s="6"/>
      <c r="G173" s="6"/>
    </row>
    <row r="174" spans="5:7" ht="12.75" customHeight="1" x14ac:dyDescent="0.2">
      <c r="E174" s="88"/>
      <c r="F174" s="6"/>
      <c r="G174" s="6"/>
    </row>
    <row r="175" spans="5:7" ht="12.75" customHeight="1" x14ac:dyDescent="0.2">
      <c r="E175" s="88"/>
      <c r="F175" s="6"/>
      <c r="G175" s="6"/>
    </row>
    <row r="176" spans="5:7" ht="12.75" customHeight="1" x14ac:dyDescent="0.2">
      <c r="E176" s="88"/>
      <c r="F176" s="6"/>
      <c r="G176" s="6"/>
    </row>
    <row r="177" spans="5:7" ht="12.75" customHeight="1" x14ac:dyDescent="0.2">
      <c r="E177" s="88"/>
      <c r="F177" s="6"/>
      <c r="G177" s="6"/>
    </row>
    <row r="178" spans="5:7" ht="12.75" customHeight="1" x14ac:dyDescent="0.2">
      <c r="E178" s="88"/>
      <c r="F178" s="6"/>
      <c r="G178" s="6"/>
    </row>
    <row r="179" spans="5:7" ht="12.75" customHeight="1" x14ac:dyDescent="0.2">
      <c r="E179" s="88"/>
      <c r="F179" s="6"/>
      <c r="G179" s="6"/>
    </row>
    <row r="180" spans="5:7" ht="12.75" customHeight="1" x14ac:dyDescent="0.2">
      <c r="E180" s="88"/>
      <c r="F180" s="6"/>
      <c r="G180" s="6"/>
    </row>
    <row r="181" spans="5:7" x14ac:dyDescent="0.2">
      <c r="E181" s="88"/>
      <c r="F181" s="6"/>
      <c r="G181" s="6"/>
    </row>
    <row r="182" spans="5:7" x14ac:dyDescent="0.2">
      <c r="E182" s="88"/>
      <c r="F182" s="6"/>
      <c r="G182" s="6"/>
    </row>
    <row r="183" spans="5:7" x14ac:dyDescent="0.2">
      <c r="E183" s="88"/>
      <c r="F183" s="6"/>
      <c r="G183" s="6"/>
    </row>
    <row r="184" spans="5:7" x14ac:dyDescent="0.2">
      <c r="E184" s="88"/>
      <c r="F184" s="6"/>
      <c r="G184" s="6"/>
    </row>
    <row r="185" spans="5:7" x14ac:dyDescent="0.2">
      <c r="E185" s="88"/>
      <c r="F185" s="6"/>
      <c r="G185" s="6"/>
    </row>
    <row r="186" spans="5:7" x14ac:dyDescent="0.2">
      <c r="E186" s="88"/>
      <c r="F186" s="6"/>
      <c r="G186" s="6"/>
    </row>
    <row r="187" spans="5:7" x14ac:dyDescent="0.2">
      <c r="E187" s="88"/>
      <c r="F187" s="6"/>
      <c r="G187" s="6"/>
    </row>
    <row r="188" spans="5:7" x14ac:dyDescent="0.2">
      <c r="E188" s="88"/>
      <c r="F188" s="6"/>
      <c r="G188" s="6"/>
    </row>
    <row r="189" spans="5:7" x14ac:dyDescent="0.2">
      <c r="E189" s="88"/>
      <c r="F189" s="6"/>
      <c r="G189" s="6"/>
    </row>
    <row r="190" spans="5:7" x14ac:dyDescent="0.2">
      <c r="E190" s="88"/>
      <c r="F190" s="6"/>
      <c r="G190" s="6"/>
    </row>
    <row r="191" spans="5:7" x14ac:dyDescent="0.2">
      <c r="E191" s="88"/>
      <c r="F191" s="6"/>
      <c r="G191" s="6"/>
    </row>
    <row r="192" spans="5:7" x14ac:dyDescent="0.2">
      <c r="E192" s="88"/>
      <c r="F192" s="6"/>
      <c r="G192" s="6"/>
    </row>
    <row r="193" spans="5:19" x14ac:dyDescent="0.2">
      <c r="E193" s="88"/>
      <c r="F193" s="6"/>
      <c r="G193" s="6"/>
    </row>
    <row r="194" spans="5:19" x14ac:dyDescent="0.2">
      <c r="E194" s="88"/>
      <c r="F194" s="6"/>
      <c r="G194" s="6"/>
    </row>
    <row r="195" spans="5:19" x14ac:dyDescent="0.2">
      <c r="E195" s="88"/>
      <c r="F195" s="6"/>
      <c r="G195" s="6"/>
    </row>
    <row r="196" spans="5:19" x14ac:dyDescent="0.2">
      <c r="E196" s="88"/>
      <c r="F196" s="6"/>
      <c r="G196" s="6"/>
    </row>
    <row r="197" spans="5:19" x14ac:dyDescent="0.2">
      <c r="E197" s="88"/>
      <c r="F197" s="6"/>
      <c r="G197" s="6"/>
    </row>
    <row r="198" spans="5:19" x14ac:dyDescent="0.2">
      <c r="E198" s="88"/>
      <c r="F198" s="6"/>
      <c r="G198" s="6"/>
    </row>
    <row r="199" spans="5:19" x14ac:dyDescent="0.2">
      <c r="E199" s="88"/>
      <c r="F199" s="6"/>
      <c r="G199" s="6"/>
    </row>
    <row r="200" spans="5:19" x14ac:dyDescent="0.2">
      <c r="E200" s="88"/>
      <c r="F200" s="6"/>
      <c r="G200" s="6"/>
      <c r="I200" s="6" t="str">
        <f>'Revenue - NHC'!E12</f>
        <v>Ballarat Aquatic &amp; Lifestyle Centre</v>
      </c>
      <c r="S200" s="6" t="s">
        <v>93</v>
      </c>
    </row>
    <row r="201" spans="5:19" x14ac:dyDescent="0.2">
      <c r="E201" s="88"/>
      <c r="F201" s="6"/>
      <c r="G201" s="6"/>
      <c r="I201" s="6" t="str">
        <f>'Revenue - NHC'!E13</f>
        <v>Financial Services</v>
      </c>
      <c r="S201" s="6" t="s">
        <v>119</v>
      </c>
    </row>
    <row r="202" spans="5:19" x14ac:dyDescent="0.2">
      <c r="E202" s="88"/>
      <c r="F202" s="6"/>
      <c r="G202" s="6"/>
      <c r="I202" s="6" t="str">
        <f>'Revenue - NHC'!E14</f>
        <v>Occupational Health &amp; Safety</v>
      </c>
      <c r="S202" s="6" t="s">
        <v>120</v>
      </c>
    </row>
    <row r="203" spans="5:19" x14ac:dyDescent="0.2">
      <c r="E203" s="88"/>
      <c r="F203" s="6"/>
      <c r="G203" s="6"/>
      <c r="I203" s="6" t="str">
        <f>'Revenue - NHC'!E15</f>
        <v>People &amp; Culture</v>
      </c>
      <c r="S203" s="6" t="s">
        <v>112</v>
      </c>
    </row>
    <row r="204" spans="5:19" x14ac:dyDescent="0.2">
      <c r="E204" s="88"/>
      <c r="F204" s="6"/>
      <c r="G204" s="6"/>
      <c r="I204" s="6" t="str">
        <f>'Revenue - NHC'!E16</f>
        <v>Risk Management</v>
      </c>
      <c r="S204" s="6" t="s">
        <v>121</v>
      </c>
    </row>
    <row r="205" spans="5:19" x14ac:dyDescent="0.2">
      <c r="E205" s="88"/>
      <c r="F205" s="6"/>
      <c r="G205" s="6"/>
      <c r="I205" s="6" t="str">
        <f>'Revenue - NHC'!E17</f>
        <v>Finance</v>
      </c>
      <c r="S205" s="6" t="s">
        <v>122</v>
      </c>
    </row>
    <row r="206" spans="5:19" x14ac:dyDescent="0.2">
      <c r="E206" s="88"/>
      <c r="F206" s="6"/>
      <c r="G206" s="6"/>
      <c r="I206" s="6" t="str">
        <f>'Revenue - NHC'!E18</f>
        <v>Financial Operations</v>
      </c>
      <c r="S206" s="6" t="s">
        <v>123</v>
      </c>
    </row>
    <row r="207" spans="5:19" x14ac:dyDescent="0.2">
      <c r="E207" s="88"/>
      <c r="F207" s="6"/>
      <c r="G207" s="6"/>
      <c r="I207" s="6" t="str">
        <f>'Revenue - NHC'!E19</f>
        <v>Fleet Management</v>
      </c>
      <c r="S207" s="6" t="s">
        <v>92</v>
      </c>
    </row>
    <row r="208" spans="5:19" x14ac:dyDescent="0.2">
      <c r="E208" s="88"/>
      <c r="F208" s="6"/>
      <c r="G208" s="6"/>
      <c r="I208" s="6" t="str">
        <f>'Revenue - NHC'!E20</f>
        <v>Information Services</v>
      </c>
    </row>
    <row r="209" spans="5:9" x14ac:dyDescent="0.2">
      <c r="E209" s="88"/>
      <c r="F209" s="6"/>
      <c r="G209" s="6"/>
      <c r="I209" s="6" t="str">
        <f>'Revenue - NHC'!E21</f>
        <v>Whole of Organisation</v>
      </c>
    </row>
    <row r="210" spans="5:9" x14ac:dyDescent="0.2">
      <c r="E210" s="88"/>
      <c r="F210" s="6"/>
      <c r="G210" s="6"/>
      <c r="I210" s="6" t="str">
        <f>'Revenue - NHC'!E22</f>
        <v>Mayor &amp; Councillor Support</v>
      </c>
    </row>
    <row r="211" spans="5:9" x14ac:dyDescent="0.2">
      <c r="E211" s="88"/>
      <c r="F211" s="6"/>
      <c r="G211" s="6"/>
      <c r="I211" s="6" t="str">
        <f>'Revenue - NHC'!E23</f>
        <v>Policy &amp; Project Strategist</v>
      </c>
    </row>
    <row r="212" spans="5:9" x14ac:dyDescent="0.2">
      <c r="E212" s="88"/>
      <c r="F212" s="6"/>
      <c r="G212" s="6"/>
      <c r="I212" s="6" t="str">
        <f>'Revenue - NHC'!E24</f>
        <v>CEO</v>
      </c>
    </row>
    <row r="213" spans="5:9" x14ac:dyDescent="0.2">
      <c r="E213" s="88"/>
      <c r="F213" s="6"/>
      <c r="G213" s="6"/>
      <c r="I213" s="6" t="str">
        <f>'Revenue - NHC'!E25</f>
        <v>Governance &amp; Administration</v>
      </c>
    </row>
    <row r="214" spans="5:9" x14ac:dyDescent="0.2">
      <c r="E214" s="88"/>
      <c r="F214" s="6"/>
      <c r="G214" s="6"/>
      <c r="I214" s="6" t="str">
        <f>'Revenue - NHC'!E26</f>
        <v>Major Projects</v>
      </c>
    </row>
    <row r="215" spans="5:9" x14ac:dyDescent="0.2">
      <c r="E215" s="88"/>
      <c r="F215" s="6"/>
      <c r="G215" s="6"/>
      <c r="I215" s="6" t="str">
        <f>'Revenue - NHC'!E27</f>
        <v>Building</v>
      </c>
    </row>
    <row r="216" spans="5:9" x14ac:dyDescent="0.2">
      <c r="E216" s="88"/>
      <c r="F216" s="6"/>
      <c r="G216" s="6"/>
      <c r="I216" s="6" t="str">
        <f>'Revenue - NHC'!E28</f>
        <v>City Services</v>
      </c>
    </row>
    <row r="217" spans="5:9" x14ac:dyDescent="0.2">
      <c r="E217" s="88"/>
      <c r="F217" s="6"/>
      <c r="G217" s="6"/>
      <c r="I217" s="6" t="str">
        <f>'Revenue - NHC'!E29</f>
        <v>Property Management</v>
      </c>
    </row>
    <row r="218" spans="5:9" x14ac:dyDescent="0.2">
      <c r="E218" s="88"/>
      <c r="F218" s="6"/>
      <c r="G218" s="6"/>
      <c r="I218" s="6" t="str">
        <f>'Revenue - NHC'!E30</f>
        <v>Community Amenity</v>
      </c>
    </row>
    <row r="219" spans="5:9" x14ac:dyDescent="0.2">
      <c r="E219" s="88"/>
      <c r="F219" s="6"/>
      <c r="G219" s="6"/>
      <c r="I219" s="6" t="str">
        <f>'Revenue - NHC'!E31</f>
        <v>Environmental Services</v>
      </c>
    </row>
    <row r="220" spans="5:9" x14ac:dyDescent="0.2">
      <c r="E220" s="88"/>
      <c r="F220" s="6"/>
      <c r="G220" s="6"/>
      <c r="I220" s="6" t="str">
        <f>'Revenue - NHC'!E32</f>
        <v>Facilities</v>
      </c>
    </row>
    <row r="221" spans="5:9" x14ac:dyDescent="0.2">
      <c r="E221" s="88"/>
      <c r="F221" s="6"/>
      <c r="G221" s="6"/>
      <c r="I221" s="6" t="str">
        <f>'Revenue - NHC'!E33</f>
        <v>Growth &amp; Development</v>
      </c>
    </row>
    <row r="222" spans="5:9" x14ac:dyDescent="0.2">
      <c r="E222" s="88"/>
      <c r="F222" s="6"/>
      <c r="G222" s="6"/>
      <c r="I222" s="6" t="str">
        <f>'Revenue - NHC'!E34</f>
        <v>Infrastructure Design &amp; Delivery</v>
      </c>
    </row>
    <row r="223" spans="5:9" x14ac:dyDescent="0.2">
      <c r="E223" s="88"/>
      <c r="F223" s="6"/>
      <c r="G223" s="6"/>
      <c r="I223" s="6" t="str">
        <f>'Revenue - NHC'!E35</f>
        <v>Ballarat Regional Tourism</v>
      </c>
    </row>
    <row r="224" spans="5:9" x14ac:dyDescent="0.2">
      <c r="E224" s="88"/>
      <c r="F224" s="6"/>
      <c r="G224" s="6"/>
      <c r="I224" s="6" t="str">
        <f>'Revenue - NHC'!E36</f>
        <v>Economic Development</v>
      </c>
    </row>
    <row r="225" spans="5:19" x14ac:dyDescent="0.2">
      <c r="E225" s="88"/>
      <c r="F225" s="6"/>
      <c r="G225" s="6"/>
    </row>
    <row r="226" spans="5:19" x14ac:dyDescent="0.2">
      <c r="E226" s="88"/>
      <c r="F226" s="6"/>
      <c r="G226" s="6"/>
    </row>
    <row r="227" spans="5:19" x14ac:dyDescent="0.2">
      <c r="E227" s="88"/>
      <c r="F227" s="6"/>
      <c r="G227" s="6"/>
      <c r="I227" s="6" t="str">
        <f>'Revenue - WHC'!E12</f>
        <v>Ballarat Aquatic &amp; Lifestyle Centre</v>
      </c>
      <c r="S227" s="6" t="s">
        <v>93</v>
      </c>
    </row>
    <row r="228" spans="5:19" x14ac:dyDescent="0.2">
      <c r="E228" s="88"/>
      <c r="F228" s="6"/>
      <c r="G228" s="6"/>
      <c r="I228" s="6" t="str">
        <f>'Revenue - WHC'!E13</f>
        <v>Financial Services</v>
      </c>
      <c r="S228" s="6" t="s">
        <v>119</v>
      </c>
    </row>
    <row r="229" spans="5:19" x14ac:dyDescent="0.2">
      <c r="E229" s="88"/>
      <c r="F229" s="6"/>
      <c r="G229" s="6"/>
      <c r="I229" s="6" t="str">
        <f>'Revenue - WHC'!E14</f>
        <v>Occupational Health &amp; Safety</v>
      </c>
      <c r="S229" s="6" t="s">
        <v>120</v>
      </c>
    </row>
    <row r="230" spans="5:19" x14ac:dyDescent="0.2">
      <c r="E230" s="88"/>
      <c r="F230" s="6"/>
      <c r="G230" s="6"/>
      <c r="I230" s="6" t="str">
        <f>'Revenue - WHC'!E15</f>
        <v>People &amp; Culture</v>
      </c>
      <c r="S230" s="6" t="s">
        <v>112</v>
      </c>
    </row>
    <row r="231" spans="5:19" x14ac:dyDescent="0.2">
      <c r="E231" s="88"/>
      <c r="F231" s="6"/>
      <c r="G231" s="6"/>
      <c r="I231" s="6" t="str">
        <f>'Revenue - WHC'!E16</f>
        <v>Risk Management</v>
      </c>
      <c r="S231" s="6" t="s">
        <v>121</v>
      </c>
    </row>
    <row r="232" spans="5:19" x14ac:dyDescent="0.2">
      <c r="E232" s="88"/>
      <c r="F232" s="6"/>
      <c r="G232" s="6"/>
      <c r="I232" s="6" t="str">
        <f>'Revenue - WHC'!E17</f>
        <v>Finance</v>
      </c>
      <c r="S232" s="6" t="s">
        <v>122</v>
      </c>
    </row>
    <row r="233" spans="5:19" x14ac:dyDescent="0.2">
      <c r="E233" s="88"/>
      <c r="F233" s="6"/>
      <c r="G233" s="6"/>
      <c r="I233" s="6" t="str">
        <f>'Revenue - WHC'!E18</f>
        <v>Financial Operations</v>
      </c>
      <c r="S233" s="6" t="s">
        <v>123</v>
      </c>
    </row>
    <row r="234" spans="5:19" x14ac:dyDescent="0.2">
      <c r="E234" s="88"/>
      <c r="F234" s="6"/>
      <c r="G234" s="6"/>
      <c r="I234" s="6" t="str">
        <f>'Revenue - WHC'!E19</f>
        <v>Fleet Management</v>
      </c>
      <c r="S234" s="6" t="s">
        <v>92</v>
      </c>
    </row>
    <row r="235" spans="5:19" x14ac:dyDescent="0.2">
      <c r="E235" s="88"/>
      <c r="F235" s="6"/>
      <c r="G235" s="6"/>
      <c r="I235" s="6" t="str">
        <f>'Revenue - WHC'!E20</f>
        <v>Information Services</v>
      </c>
    </row>
    <row r="236" spans="5:19" x14ac:dyDescent="0.2">
      <c r="E236" s="88"/>
      <c r="F236" s="6"/>
      <c r="G236" s="6"/>
      <c r="I236" s="6" t="str">
        <f>'Revenue - WHC'!E21</f>
        <v>Whole of Organisation</v>
      </c>
    </row>
    <row r="237" spans="5:19" x14ac:dyDescent="0.2">
      <c r="E237" s="88"/>
      <c r="F237" s="6"/>
      <c r="G237" s="6"/>
      <c r="I237" s="6" t="str">
        <f>'Revenue - WHC'!E22</f>
        <v>Mayor &amp; Councillor Support</v>
      </c>
    </row>
    <row r="238" spans="5:19" x14ac:dyDescent="0.2">
      <c r="E238" s="88"/>
      <c r="F238" s="6"/>
      <c r="G238" s="6"/>
      <c r="I238" s="6" t="str">
        <f>'Revenue - WHC'!E23</f>
        <v>Policy &amp; Project Strategist</v>
      </c>
    </row>
    <row r="239" spans="5:19" x14ac:dyDescent="0.2">
      <c r="E239" s="88"/>
      <c r="F239" s="6"/>
      <c r="G239" s="6"/>
      <c r="I239" s="6" t="str">
        <f>'Revenue - WHC'!E24</f>
        <v>CEO</v>
      </c>
    </row>
    <row r="240" spans="5:19" x14ac:dyDescent="0.2">
      <c r="E240" s="88"/>
      <c r="F240" s="6"/>
      <c r="G240" s="6"/>
      <c r="I240" s="6" t="str">
        <f>'Revenue - WHC'!E25</f>
        <v>Governance &amp; Administration</v>
      </c>
    </row>
    <row r="241" spans="5:9" x14ac:dyDescent="0.2">
      <c r="E241" s="88"/>
      <c r="F241" s="6"/>
      <c r="G241" s="6"/>
      <c r="I241" s="6" t="str">
        <f>'Revenue - WHC'!E26</f>
        <v>Major Projects</v>
      </c>
    </row>
    <row r="242" spans="5:9" x14ac:dyDescent="0.2">
      <c r="E242" s="88"/>
      <c r="F242" s="6"/>
      <c r="G242" s="6"/>
      <c r="I242" s="6" t="str">
        <f>'Revenue - WHC'!E27</f>
        <v>Building</v>
      </c>
    </row>
    <row r="243" spans="5:9" x14ac:dyDescent="0.2">
      <c r="E243" s="88"/>
      <c r="F243" s="6"/>
      <c r="G243" s="6"/>
      <c r="I243" s="6" t="str">
        <f>'Revenue - WHC'!E28</f>
        <v>City Services</v>
      </c>
    </row>
    <row r="244" spans="5:9" x14ac:dyDescent="0.2">
      <c r="E244" s="88"/>
      <c r="F244" s="6"/>
      <c r="G244" s="6"/>
      <c r="I244" s="6" t="str">
        <f>'Revenue - WHC'!E29</f>
        <v>Property Management</v>
      </c>
    </row>
    <row r="245" spans="5:9" x14ac:dyDescent="0.2">
      <c r="E245" s="88"/>
      <c r="F245" s="6"/>
      <c r="G245" s="6"/>
      <c r="I245" s="6" t="str">
        <f>'Revenue - WHC'!E30</f>
        <v>Community Amenity</v>
      </c>
    </row>
    <row r="246" spans="5:9" x14ac:dyDescent="0.2">
      <c r="E246" s="88"/>
      <c r="F246" s="6"/>
      <c r="G246" s="6"/>
      <c r="I246" s="6" t="str">
        <f>'Revenue - WHC'!E31</f>
        <v>Environmental Services</v>
      </c>
    </row>
    <row r="247" spans="5:9" x14ac:dyDescent="0.2">
      <c r="E247" s="88"/>
      <c r="F247" s="6"/>
      <c r="G247" s="6"/>
      <c r="I247" s="6" t="str">
        <f>'Revenue - WHC'!E32</f>
        <v>Facilities</v>
      </c>
    </row>
    <row r="248" spans="5:9" x14ac:dyDescent="0.2">
      <c r="E248" s="88"/>
      <c r="F248" s="6"/>
      <c r="G248" s="6"/>
      <c r="I248" s="6" t="str">
        <f>'Revenue - WHC'!E33</f>
        <v>Growth &amp; Development</v>
      </c>
    </row>
    <row r="249" spans="5:9" x14ac:dyDescent="0.2">
      <c r="E249" s="88"/>
      <c r="F249" s="6"/>
      <c r="G249" s="6"/>
      <c r="I249" s="6" t="str">
        <f>'Revenue - WHC'!E34</f>
        <v>Infrastructure Design &amp; Delivery</v>
      </c>
    </row>
    <row r="250" spans="5:9" x14ac:dyDescent="0.2">
      <c r="E250" s="88"/>
      <c r="F250" s="6"/>
      <c r="G250" s="6"/>
      <c r="I250" s="6" t="str">
        <f>'Revenue - WHC'!E35</f>
        <v>Ballarat Regional Tourism</v>
      </c>
    </row>
    <row r="251" spans="5:9" x14ac:dyDescent="0.2">
      <c r="E251" s="88"/>
      <c r="F251" s="6"/>
      <c r="G251" s="6"/>
      <c r="I251" s="6" t="str">
        <f>'Revenue - WHC'!E36</f>
        <v>Economic Development</v>
      </c>
    </row>
    <row r="252" spans="5:9" x14ac:dyDescent="0.2">
      <c r="E252" s="88"/>
      <c r="F252" s="6"/>
      <c r="G252" s="6"/>
      <c r="I252" s="6" t="str">
        <f>'Revenue - WHC'!E37</f>
        <v>Her Majesty's Theatre</v>
      </c>
    </row>
    <row r="253" spans="5:9" x14ac:dyDescent="0.2">
      <c r="E253" s="88"/>
      <c r="F253" s="6"/>
      <c r="G253" s="6"/>
      <c r="I253" s="6" t="str">
        <f>'Revenue - WHC'!E38</f>
        <v>M.A.D.E.</v>
      </c>
    </row>
    <row r="254" spans="5:9" x14ac:dyDescent="0.2">
      <c r="E254" s="88"/>
      <c r="F254" s="6"/>
      <c r="G254" s="6"/>
      <c r="I254" s="6" t="str">
        <f>'Revenue - WHC'!E39</f>
        <v>Statutory Planning</v>
      </c>
    </row>
    <row r="255" spans="5:9" x14ac:dyDescent="0.2">
      <c r="E255" s="88"/>
      <c r="F255" s="6"/>
      <c r="G255" s="6"/>
      <c r="I255" s="6" t="str">
        <f>'Revenue - WHC'!E40</f>
        <v>Art Gallery Ballarat</v>
      </c>
    </row>
    <row r="256" spans="5:9" x14ac:dyDescent="0.2">
      <c r="E256" s="88"/>
      <c r="F256" s="6"/>
      <c r="G256" s="6"/>
      <c r="I256" s="6" t="str">
        <f>'Revenue - WHC'!E41</f>
        <v>Arts &amp; Culture</v>
      </c>
    </row>
    <row r="257" spans="5:9" x14ac:dyDescent="0.2">
      <c r="E257" s="88"/>
      <c r="F257" s="6"/>
      <c r="G257" s="6"/>
      <c r="I257" s="6" t="str">
        <f>'Revenue - WHC'!E42</f>
        <v>City Strategy</v>
      </c>
    </row>
    <row r="258" spans="5:9" x14ac:dyDescent="0.2">
      <c r="E258" s="88"/>
      <c r="F258" s="6"/>
      <c r="G258" s="6"/>
      <c r="I258" s="6" t="str">
        <f>'Revenue - WHC'!E43</f>
        <v>Community Events</v>
      </c>
    </row>
    <row r="259" spans="5:9" x14ac:dyDescent="0.2">
      <c r="E259" s="88"/>
      <c r="F259" s="6"/>
      <c r="G259" s="6"/>
      <c r="I259" s="6" t="str">
        <f>'Revenue - WHC'!E44</f>
        <v>Family and Children Services</v>
      </c>
    </row>
    <row r="260" spans="5:9" x14ac:dyDescent="0.2">
      <c r="E260" s="88"/>
      <c r="F260" s="6"/>
      <c r="G260" s="6"/>
      <c r="I260" s="6" t="str">
        <f>'Revenue - WHC'!E45</f>
        <v>Peoples &amp; Communities</v>
      </c>
    </row>
    <row r="261" spans="5:9" x14ac:dyDescent="0.2">
      <c r="E261" s="88"/>
      <c r="F261" s="6"/>
      <c r="G261" s="6"/>
      <c r="I261" s="6" t="str">
        <f>'Revenue - WHC'!E46</f>
        <v>Community Care &amp; Access</v>
      </c>
    </row>
    <row r="262" spans="5:9" x14ac:dyDescent="0.2">
      <c r="E262" s="88"/>
      <c r="F262" s="6"/>
      <c r="G262" s="6"/>
      <c r="I262" s="6" t="str">
        <f>'Revenue - WHC'!E47</f>
        <v>Community Development</v>
      </c>
    </row>
    <row r="263" spans="5:9" x14ac:dyDescent="0.2">
      <c r="E263" s="88"/>
      <c r="F263" s="6"/>
      <c r="G263" s="6"/>
      <c r="I263" s="6" t="str">
        <f>'Revenue - WHC'!E48</f>
        <v>Learning &amp; Diversity</v>
      </c>
    </row>
    <row r="264" spans="5:9" x14ac:dyDescent="0.2">
      <c r="E264" s="88"/>
      <c r="F264" s="6"/>
      <c r="G264" s="6"/>
      <c r="I264" s="6" t="str">
        <f>'Revenue - WHC'!E49</f>
        <v>Municipal Emergency Management</v>
      </c>
    </row>
    <row r="265" spans="5:9" x14ac:dyDescent="0.2">
      <c r="E265" s="88"/>
      <c r="F265" s="6"/>
      <c r="G265" s="6"/>
      <c r="I265" s="6" t="str">
        <f>'Revenue - WHC'!E50</f>
        <v>Recreation</v>
      </c>
    </row>
    <row r="266" spans="5:9" x14ac:dyDescent="0.2">
      <c r="E266" s="88"/>
      <c r="F266" s="6"/>
      <c r="G266" s="6"/>
      <c r="I266" s="6" t="str">
        <f>'Revenue - WHC'!E51</f>
        <v/>
      </c>
    </row>
    <row r="267" spans="5:9" x14ac:dyDescent="0.2">
      <c r="E267" s="88"/>
      <c r="F267" s="6"/>
      <c r="G267" s="6"/>
      <c r="I267" s="6" t="str">
        <f>'Revenue - WHC'!E52</f>
        <v/>
      </c>
    </row>
    <row r="268" spans="5:9" x14ac:dyDescent="0.2">
      <c r="E268" s="88"/>
      <c r="F268" s="6"/>
      <c r="G268" s="6"/>
      <c r="I268" s="6" t="str">
        <f>'Revenue - WHC'!E53</f>
        <v/>
      </c>
    </row>
    <row r="269" spans="5:9" x14ac:dyDescent="0.2">
      <c r="E269" s="88"/>
      <c r="F269" s="6"/>
      <c r="G269" s="6"/>
      <c r="I269" s="6" t="str">
        <f>'Revenue - WHC'!E54</f>
        <v/>
      </c>
    </row>
    <row r="270" spans="5:9" x14ac:dyDescent="0.2">
      <c r="E270" s="88"/>
      <c r="F270" s="6"/>
      <c r="G270" s="6"/>
      <c r="I270" s="6" t="str">
        <f>'Revenue - WHC'!E55</f>
        <v/>
      </c>
    </row>
    <row r="271" spans="5:9" x14ac:dyDescent="0.2">
      <c r="E271" s="88"/>
      <c r="F271" s="6"/>
      <c r="G271" s="6"/>
      <c r="I271" s="6" t="str">
        <f>'Revenue - WHC'!E56</f>
        <v/>
      </c>
    </row>
    <row r="272" spans="5:9" x14ac:dyDescent="0.2">
      <c r="E272" s="88"/>
      <c r="F272" s="6"/>
      <c r="G272" s="6"/>
      <c r="I272" s="6" t="str">
        <f>'Revenue - WHC'!E57</f>
        <v/>
      </c>
    </row>
    <row r="273" spans="5:9" x14ac:dyDescent="0.2">
      <c r="E273" s="88"/>
      <c r="F273" s="6"/>
      <c r="G273" s="6"/>
      <c r="I273" s="6" t="str">
        <f>'Revenue - WHC'!E58</f>
        <v/>
      </c>
    </row>
    <row r="274" spans="5:9" x14ac:dyDescent="0.2">
      <c r="E274" s="88"/>
      <c r="F274" s="6"/>
      <c r="G274" s="6"/>
      <c r="I274" s="6" t="str">
        <f>'Revenue - WHC'!E59</f>
        <v/>
      </c>
    </row>
    <row r="275" spans="5:9" x14ac:dyDescent="0.2">
      <c r="E275" s="88"/>
      <c r="F275" s="6"/>
      <c r="G275" s="6"/>
      <c r="I275" s="6" t="str">
        <f>'Revenue - WHC'!E60</f>
        <v/>
      </c>
    </row>
    <row r="276" spans="5:9" x14ac:dyDescent="0.2">
      <c r="I276" s="6" t="str">
        <f>'Revenue - WHC'!E61</f>
        <v/>
      </c>
    </row>
    <row r="277" spans="5:9" x14ac:dyDescent="0.2">
      <c r="I277" s="6" t="str">
        <f>'Revenue - WHC'!E62</f>
        <v/>
      </c>
    </row>
    <row r="278" spans="5:9" x14ac:dyDescent="0.2">
      <c r="I278" s="6" t="str">
        <f>'Revenue - WHC'!E63</f>
        <v/>
      </c>
    </row>
    <row r="279" spans="5:9" x14ac:dyDescent="0.2">
      <c r="I279" s="6" t="str">
        <f>'Revenue - WHC'!E64</f>
        <v/>
      </c>
    </row>
    <row r="280" spans="5:9" x14ac:dyDescent="0.2">
      <c r="I280" s="6" t="str">
        <f>'Revenue - WHC'!E65</f>
        <v/>
      </c>
    </row>
    <row r="281" spans="5:9" x14ac:dyDescent="0.2">
      <c r="I281" s="6" t="str">
        <f>'Revenue - WHC'!E66</f>
        <v/>
      </c>
    </row>
    <row r="282" spans="5:9" x14ac:dyDescent="0.2">
      <c r="I282" s="6" t="str">
        <f>'Revenue - WHC'!E67</f>
        <v/>
      </c>
    </row>
    <row r="283" spans="5:9" x14ac:dyDescent="0.2">
      <c r="I283" s="6" t="str">
        <f>'Revenue - WHC'!E68</f>
        <v/>
      </c>
    </row>
    <row r="284" spans="5:9" x14ac:dyDescent="0.2">
      <c r="I284" s="6" t="str">
        <f>'Revenue - WHC'!E69</f>
        <v/>
      </c>
    </row>
    <row r="285" spans="5:9" x14ac:dyDescent="0.2">
      <c r="I285" s="6" t="str">
        <f>'Revenue - WHC'!E70</f>
        <v/>
      </c>
    </row>
    <row r="286" spans="5:9" x14ac:dyDescent="0.2">
      <c r="I286" s="6" t="str">
        <f>'Revenue - WHC'!E71</f>
        <v/>
      </c>
    </row>
    <row r="287" spans="5:9" x14ac:dyDescent="0.2">
      <c r="I287" s="6" t="str">
        <f>'Revenue - WHC'!E72</f>
        <v/>
      </c>
    </row>
    <row r="288" spans="5:9" x14ac:dyDescent="0.2">
      <c r="I288" s="6" t="str">
        <f>'Revenue - WHC'!E73</f>
        <v/>
      </c>
    </row>
    <row r="289" spans="9:9" x14ac:dyDescent="0.2">
      <c r="I289" s="6" t="str">
        <f>'Revenue - WHC'!E74</f>
        <v/>
      </c>
    </row>
    <row r="290" spans="9:9" x14ac:dyDescent="0.2">
      <c r="I290" s="6" t="str">
        <f>'Revenue - WHC'!E75</f>
        <v/>
      </c>
    </row>
    <row r="291" spans="9:9" x14ac:dyDescent="0.2">
      <c r="I291" s="6" t="str">
        <f>'Revenue - WHC'!E76</f>
        <v/>
      </c>
    </row>
    <row r="292" spans="9:9" x14ac:dyDescent="0.2">
      <c r="I292" s="6" t="str">
        <f>'Revenue - WHC'!E77</f>
        <v/>
      </c>
    </row>
    <row r="293" spans="9:9" x14ac:dyDescent="0.2">
      <c r="I293" s="6" t="str">
        <f>'Revenue - WHC'!E78</f>
        <v/>
      </c>
    </row>
    <row r="294" spans="9:9" x14ac:dyDescent="0.2">
      <c r="I294" s="6" t="str">
        <f>'Revenue - WHC'!E79</f>
        <v/>
      </c>
    </row>
    <row r="295" spans="9:9" x14ac:dyDescent="0.2">
      <c r="I295" s="6" t="str">
        <f>'Revenue - WHC'!E80</f>
        <v/>
      </c>
    </row>
    <row r="296" spans="9:9" x14ac:dyDescent="0.2">
      <c r="I296" s="6" t="str">
        <f>'Revenue - WHC'!E81</f>
        <v/>
      </c>
    </row>
    <row r="297" spans="9:9" x14ac:dyDescent="0.2">
      <c r="I297" s="6" t="str">
        <f>'Revenue - WHC'!E82</f>
        <v/>
      </c>
    </row>
    <row r="298" spans="9:9" x14ac:dyDescent="0.2">
      <c r="I298" s="6" t="str">
        <f>'Revenue - WHC'!E83</f>
        <v/>
      </c>
    </row>
    <row r="299" spans="9:9" x14ac:dyDescent="0.2">
      <c r="I299" s="6" t="str">
        <f>'Revenue - WHC'!E84</f>
        <v/>
      </c>
    </row>
    <row r="300" spans="9:9" x14ac:dyDescent="0.2">
      <c r="I300" s="6" t="str">
        <f>'Revenue - WHC'!E85</f>
        <v/>
      </c>
    </row>
    <row r="301" spans="9:9" x14ac:dyDescent="0.2">
      <c r="I301" s="6" t="str">
        <f>'Revenue - WHC'!E86</f>
        <v/>
      </c>
    </row>
    <row r="302" spans="9:9" x14ac:dyDescent="0.2">
      <c r="I302" s="6" t="str">
        <f>'Revenue - WHC'!E87</f>
        <v/>
      </c>
    </row>
    <row r="303" spans="9:9" x14ac:dyDescent="0.2">
      <c r="I303" s="6" t="str">
        <f>'Revenue - WHC'!E88</f>
        <v/>
      </c>
    </row>
    <row r="304" spans="9:9" x14ac:dyDescent="0.2">
      <c r="I304" s="6" t="str">
        <f>'Revenue - WHC'!E89</f>
        <v/>
      </c>
    </row>
    <row r="305" spans="9:9" x14ac:dyDescent="0.2">
      <c r="I305" s="6" t="str">
        <f>'Revenue - WHC'!E90</f>
        <v/>
      </c>
    </row>
    <row r="306" spans="9:9" x14ac:dyDescent="0.2">
      <c r="I306" s="6" t="str">
        <f>'Revenue - WHC'!E91</f>
        <v/>
      </c>
    </row>
    <row r="307" spans="9:9" x14ac:dyDescent="0.2">
      <c r="I307" s="6" t="str">
        <f>'Revenue - WHC'!E92</f>
        <v/>
      </c>
    </row>
    <row r="308" spans="9:9" x14ac:dyDescent="0.2">
      <c r="I308" s="6" t="str">
        <f>'Revenue - WHC'!E93</f>
        <v/>
      </c>
    </row>
    <row r="309" spans="9:9" x14ac:dyDescent="0.2">
      <c r="I309" s="6" t="str">
        <f>'Revenue - WHC'!E94</f>
        <v/>
      </c>
    </row>
    <row r="310" spans="9:9" x14ac:dyDescent="0.2">
      <c r="I310" s="6" t="str">
        <f>'Revenue - WHC'!E95</f>
        <v/>
      </c>
    </row>
    <row r="311" spans="9:9" x14ac:dyDescent="0.2">
      <c r="I311" s="6" t="str">
        <f>'Revenue - WHC'!E96</f>
        <v/>
      </c>
    </row>
    <row r="312" spans="9:9" x14ac:dyDescent="0.2">
      <c r="I312" s="6" t="str">
        <f>'Revenue - WHC'!E97</f>
        <v/>
      </c>
    </row>
    <row r="313" spans="9:9" x14ac:dyDescent="0.2">
      <c r="I313" s="6" t="str">
        <f>'Revenue - WHC'!E98</f>
        <v/>
      </c>
    </row>
    <row r="314" spans="9:9" x14ac:dyDescent="0.2">
      <c r="I314" s="6" t="str">
        <f>'Revenue - WHC'!E99</f>
        <v/>
      </c>
    </row>
    <row r="315" spans="9:9" x14ac:dyDescent="0.2">
      <c r="I315" s="6" t="str">
        <f>'Revenue - WHC'!E100</f>
        <v/>
      </c>
    </row>
    <row r="316" spans="9:9" x14ac:dyDescent="0.2">
      <c r="I316" s="6" t="str">
        <f>'Revenue - WHC'!E101</f>
        <v/>
      </c>
    </row>
    <row r="317" spans="9:9" x14ac:dyDescent="0.2">
      <c r="I317" s="6" t="str">
        <f>'Revenue - WHC'!E102</f>
        <v/>
      </c>
    </row>
    <row r="318" spans="9:9" x14ac:dyDescent="0.2">
      <c r="I318" s="6" t="str">
        <f>'Revenue - WHC'!E103</f>
        <v/>
      </c>
    </row>
    <row r="319" spans="9:9" x14ac:dyDescent="0.2">
      <c r="I319" s="6" t="str">
        <f>'Revenue - WHC'!E104</f>
        <v/>
      </c>
    </row>
    <row r="320" spans="9:9" x14ac:dyDescent="0.2">
      <c r="I320" s="6" t="str">
        <f>'Revenue - WHC'!E105</f>
        <v/>
      </c>
    </row>
    <row r="321" spans="9:9" x14ac:dyDescent="0.2">
      <c r="I321" s="6" t="str">
        <f>'Revenue - WHC'!E106</f>
        <v/>
      </c>
    </row>
    <row r="322" spans="9:9" x14ac:dyDescent="0.2">
      <c r="I322" s="6" t="str">
        <f>'Revenue - WHC'!E107</f>
        <v/>
      </c>
    </row>
    <row r="323" spans="9:9" x14ac:dyDescent="0.2">
      <c r="I323" s="6" t="str">
        <f>'Revenue - WHC'!E108</f>
        <v/>
      </c>
    </row>
    <row r="324" spans="9:9" x14ac:dyDescent="0.2">
      <c r="I324" s="6" t="str">
        <f>'Revenue - WHC'!E109</f>
        <v/>
      </c>
    </row>
    <row r="325" spans="9:9" x14ac:dyDescent="0.2">
      <c r="I325" s="6" t="str">
        <f>'Revenue - WHC'!E110</f>
        <v/>
      </c>
    </row>
    <row r="326" spans="9:9" x14ac:dyDescent="0.2">
      <c r="I326" s="6" t="str">
        <f>'Revenue - WHC'!E111</f>
        <v/>
      </c>
    </row>
    <row r="327" spans="9:9" x14ac:dyDescent="0.2">
      <c r="I327" s="6" t="str">
        <f>'Revenue - WHC'!E152</f>
        <v>Other</v>
      </c>
    </row>
  </sheetData>
  <mergeCells count="109">
    <mergeCell ref="N57:N61"/>
    <mergeCell ref="O57:O61"/>
    <mergeCell ref="P57:P61"/>
    <mergeCell ref="Q57:Q61"/>
    <mergeCell ref="R57:R61"/>
    <mergeCell ref="H65:I65"/>
    <mergeCell ref="N65:R65"/>
    <mergeCell ref="K12:K16"/>
    <mergeCell ref="L12:L16"/>
    <mergeCell ref="M12:M16"/>
    <mergeCell ref="K17:K21"/>
    <mergeCell ref="L17:L21"/>
    <mergeCell ref="M17:M21"/>
    <mergeCell ref="K22:K26"/>
    <mergeCell ref="L22:L26"/>
    <mergeCell ref="M22:M26"/>
    <mergeCell ref="K27:K31"/>
    <mergeCell ref="L27:L31"/>
    <mergeCell ref="M27:M31"/>
    <mergeCell ref="K32:K36"/>
    <mergeCell ref="L32:L36"/>
    <mergeCell ref="M32:M36"/>
    <mergeCell ref="P47:P51"/>
    <mergeCell ref="Q47:Q51"/>
    <mergeCell ref="R47:R51"/>
    <mergeCell ref="E52:E56"/>
    <mergeCell ref="F52:H56"/>
    <mergeCell ref="K52:K56"/>
    <mergeCell ref="L52:L56"/>
    <mergeCell ref="M52:M56"/>
    <mergeCell ref="N52:N56"/>
    <mergeCell ref="O52:O56"/>
    <mergeCell ref="P52:P56"/>
    <mergeCell ref="Q52:Q56"/>
    <mergeCell ref="R52:R56"/>
    <mergeCell ref="E47:E51"/>
    <mergeCell ref="F47:H51"/>
    <mergeCell ref="K47:K51"/>
    <mergeCell ref="L47:L51"/>
    <mergeCell ref="M47:M51"/>
    <mergeCell ref="N47:N51"/>
    <mergeCell ref="O47:O51"/>
    <mergeCell ref="P37:P41"/>
    <mergeCell ref="Q37:Q41"/>
    <mergeCell ref="R37:R41"/>
    <mergeCell ref="E42:E46"/>
    <mergeCell ref="F42:H46"/>
    <mergeCell ref="K42:K46"/>
    <mergeCell ref="L42:L46"/>
    <mergeCell ref="M42:M46"/>
    <mergeCell ref="N42:N46"/>
    <mergeCell ref="O42:O46"/>
    <mergeCell ref="P42:P46"/>
    <mergeCell ref="Q42:Q46"/>
    <mergeCell ref="R42:R46"/>
    <mergeCell ref="E37:E41"/>
    <mergeCell ref="F37:H41"/>
    <mergeCell ref="K37:K41"/>
    <mergeCell ref="L37:L41"/>
    <mergeCell ref="M37:M41"/>
    <mergeCell ref="N37:N41"/>
    <mergeCell ref="O37:O41"/>
    <mergeCell ref="P27:P31"/>
    <mergeCell ref="Q27:Q31"/>
    <mergeCell ref="R27:R31"/>
    <mergeCell ref="E32:E36"/>
    <mergeCell ref="F32:H36"/>
    <mergeCell ref="N32:N36"/>
    <mergeCell ref="O32:O36"/>
    <mergeCell ref="P32:P36"/>
    <mergeCell ref="Q32:Q36"/>
    <mergeCell ref="R32:R36"/>
    <mergeCell ref="E27:E31"/>
    <mergeCell ref="F27:H31"/>
    <mergeCell ref="N27:N31"/>
    <mergeCell ref="O27:O31"/>
    <mergeCell ref="N22:N26"/>
    <mergeCell ref="O22:O26"/>
    <mergeCell ref="P22:P26"/>
    <mergeCell ref="Q22:Q26"/>
    <mergeCell ref="R22:R26"/>
    <mergeCell ref="E17:E21"/>
    <mergeCell ref="F17:H21"/>
    <mergeCell ref="N17:N21"/>
    <mergeCell ref="O17:O21"/>
    <mergeCell ref="E57:E61"/>
    <mergeCell ref="F57:H61"/>
    <mergeCell ref="K57:K61"/>
    <mergeCell ref="L57:L61"/>
    <mergeCell ref="M57:M61"/>
    <mergeCell ref="K6:T6"/>
    <mergeCell ref="K8:M8"/>
    <mergeCell ref="N8:R8"/>
    <mergeCell ref="S8:S9"/>
    <mergeCell ref="T8:T9"/>
    <mergeCell ref="E12:E16"/>
    <mergeCell ref="F12:H16"/>
    <mergeCell ref="N12:N16"/>
    <mergeCell ref="O12:O16"/>
    <mergeCell ref="P12:P16"/>
    <mergeCell ref="Q12:Q16"/>
    <mergeCell ref="R12:R16"/>
    <mergeCell ref="F8:H9"/>
    <mergeCell ref="I8:I9"/>
    <mergeCell ref="P17:P21"/>
    <mergeCell ref="Q17:Q21"/>
    <mergeCell ref="R17:R21"/>
    <mergeCell ref="E22:E26"/>
    <mergeCell ref="F22:H26"/>
  </mergeCells>
  <conditionalFormatting sqref="F140">
    <cfRule type="cellIs" dxfId="35" priority="18" operator="equal">
      <formula>"OK"</formula>
    </cfRule>
    <cfRule type="cellIs" dxfId="34" priority="19" operator="equal">
      <formula>"ISSUE"</formula>
    </cfRule>
  </conditionalFormatting>
  <conditionalFormatting sqref="F141:F142">
    <cfRule type="cellIs" dxfId="33" priority="16" operator="equal">
      <formula>"OK"</formula>
    </cfRule>
    <cfRule type="cellIs" dxfId="32" priority="17" operator="equal">
      <formula>"ISSUE"</formula>
    </cfRule>
  </conditionalFormatting>
  <conditionalFormatting sqref="F159">
    <cfRule type="cellIs" dxfId="31" priority="12" operator="equal">
      <formula>"OK"</formula>
    </cfRule>
    <cfRule type="cellIs" dxfId="30" priority="13" operator="equal">
      <formula>"ISSUE"</formula>
    </cfRule>
  </conditionalFormatting>
  <conditionalFormatting sqref="F158">
    <cfRule type="cellIs" dxfId="29" priority="14" operator="equal">
      <formula>"OK"</formula>
    </cfRule>
    <cfRule type="cellIs" dxfId="28" priority="15" operator="equal">
      <formula>"ISSUE"</formula>
    </cfRule>
  </conditionalFormatting>
  <conditionalFormatting sqref="F177">
    <cfRule type="cellIs" dxfId="27" priority="8" operator="equal">
      <formula>"OK"</formula>
    </cfRule>
    <cfRule type="cellIs" dxfId="26" priority="9" operator="equal">
      <formula>"ISSUE"</formula>
    </cfRule>
  </conditionalFormatting>
  <conditionalFormatting sqref="F176">
    <cfRule type="cellIs" dxfId="25" priority="10" operator="equal">
      <formula>"OK"</formula>
    </cfRule>
    <cfRule type="cellIs" dxfId="24" priority="11" operator="equal">
      <formula>"ISSUE"</formula>
    </cfRule>
  </conditionalFormatting>
  <conditionalFormatting sqref="F195">
    <cfRule type="cellIs" dxfId="23" priority="4" operator="equal">
      <formula>"OK"</formula>
    </cfRule>
    <cfRule type="cellIs" dxfId="22" priority="5" operator="equal">
      <formula>"ISSUE"</formula>
    </cfRule>
  </conditionalFormatting>
  <conditionalFormatting sqref="F194">
    <cfRule type="cellIs" dxfId="21" priority="6" operator="equal">
      <formula>"OK"</formula>
    </cfRule>
    <cfRule type="cellIs" dxfId="20" priority="7" operator="equal">
      <formula>"ISSUE"</formula>
    </cfRule>
  </conditionalFormatting>
  <dataValidations count="2">
    <dataValidation type="list" allowBlank="1" showInputMessage="1" showErrorMessage="1" sqref="S52:S55 S57:S60 S47:S50 S12:S15 S17:S20 S22:S25 S27:S30 S32:S35 S42:S45 S37:S40">
      <formula1>$S$200:$S$207</formula1>
    </dataValidation>
    <dataValidation type="list" allowBlank="1" showInputMessage="1" showErrorMessage="1" sqref="I12:I61">
      <formula1>$I$200:$I$300</formula1>
    </dataValidation>
  </dataValidations>
  <pageMargins left="0.25" right="0.25" top="0.75" bottom="0.75" header="0.3" footer="0.3"/>
  <pageSetup paperSize="8" scale="67" orientation="landscape"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2:ED242"/>
  <sheetViews>
    <sheetView zoomScale="85" zoomScaleNormal="85" zoomScalePageLayoutView="85" workbookViewId="0">
      <selection activeCell="J15" sqref="J15"/>
    </sheetView>
  </sheetViews>
  <sheetFormatPr defaultColWidth="0"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7.33203125" style="54" customWidth="1"/>
    <col min="7" max="9" width="22.33203125" style="93" customWidth="1"/>
    <col min="10" max="11" width="22.33203125" style="88" customWidth="1"/>
    <col min="12" max="12" width="19.33203125" style="7" customWidth="1"/>
    <col min="13" max="13" width="4.1640625" style="6" customWidth="1"/>
    <col min="14" max="14" width="2.1640625" style="6" customWidth="1"/>
    <col min="15" max="15" width="10.83203125" style="6" customWidth="1"/>
    <col min="16" max="16" width="2.6640625" style="6" customWidth="1"/>
    <col min="17" max="17" width="61" style="6" bestFit="1" customWidth="1"/>
    <col min="18" max="27" width="16.83203125" style="6" customWidth="1"/>
    <col min="28" max="28" width="4.33203125" style="6" customWidth="1"/>
    <col min="29" max="29" width="61" style="6" customWidth="1"/>
    <col min="30" max="35" width="17.6640625" style="6" customWidth="1"/>
    <col min="36" max="36" width="10.83203125" style="6" customWidth="1"/>
    <col min="37" max="134" width="10.83203125" style="6" hidden="1" customWidth="1"/>
    <col min="135" max="16384" width="0" style="6" hidden="1"/>
  </cols>
  <sheetData>
    <row r="2" spans="1:35" ht="18" x14ac:dyDescent="0.2">
      <c r="A2" s="5">
        <v>80</v>
      </c>
      <c r="B2" s="2" t="s">
        <v>212</v>
      </c>
      <c r="F2" s="14"/>
    </row>
    <row r="3" spans="1:35" ht="15" x14ac:dyDescent="0.2">
      <c r="B3" s="43" t="str">
        <f>'Revenue - WHC'!B3</f>
        <v>Ballarat (C)</v>
      </c>
      <c r="L3" s="66"/>
    </row>
    <row r="4" spans="1:35" ht="12" customHeight="1" x14ac:dyDescent="0.2">
      <c r="B4" s="43"/>
      <c r="L4" s="66"/>
    </row>
    <row r="5" spans="1:35" ht="15.75" thickBot="1" x14ac:dyDescent="0.25">
      <c r="B5" s="211"/>
      <c r="C5" s="211"/>
      <c r="D5" s="211"/>
      <c r="E5" s="231" t="s">
        <v>169</v>
      </c>
      <c r="Q5" s="231" t="s">
        <v>170</v>
      </c>
    </row>
    <row r="6" spans="1:35" x14ac:dyDescent="0.2">
      <c r="C6" s="9"/>
      <c r="D6" s="10"/>
      <c r="E6" s="85"/>
      <c r="F6" s="55"/>
      <c r="G6" s="94"/>
      <c r="H6" s="94"/>
      <c r="I6" s="94"/>
      <c r="J6" s="97"/>
      <c r="K6" s="97"/>
      <c r="L6" s="11"/>
      <c r="M6" s="47"/>
      <c r="P6" s="9"/>
      <c r="Q6" s="10"/>
      <c r="R6" s="85"/>
      <c r="S6" s="55"/>
      <c r="T6" s="94"/>
      <c r="U6" s="94"/>
      <c r="V6" s="94"/>
      <c r="W6" s="97"/>
      <c r="X6" s="97"/>
      <c r="Y6" s="97"/>
      <c r="Z6" s="97"/>
      <c r="AA6" s="97"/>
      <c r="AB6" s="97"/>
      <c r="AC6" s="97"/>
      <c r="AD6" s="97"/>
      <c r="AE6" s="97"/>
      <c r="AF6" s="97"/>
      <c r="AG6" s="97"/>
      <c r="AH6" s="97"/>
      <c r="AI6" s="47"/>
    </row>
    <row r="7" spans="1:35" x14ac:dyDescent="0.2">
      <c r="C7" s="13"/>
      <c r="D7" s="14"/>
      <c r="E7" s="86"/>
      <c r="F7" s="56"/>
      <c r="G7" s="160"/>
      <c r="H7" s="160"/>
      <c r="I7" s="160"/>
      <c r="J7" s="100"/>
      <c r="K7" s="100"/>
      <c r="L7" s="15"/>
      <c r="M7" s="31"/>
      <c r="P7" s="13"/>
      <c r="Q7" s="14"/>
      <c r="AI7" s="31"/>
    </row>
    <row r="8" spans="1:35" ht="12.75" customHeight="1" x14ac:dyDescent="0.2">
      <c r="C8" s="13"/>
      <c r="D8" s="14"/>
      <c r="E8" s="86"/>
      <c r="F8" s="56"/>
      <c r="G8" s="635" t="s">
        <v>163</v>
      </c>
      <c r="H8" s="635"/>
      <c r="I8" s="635" t="s">
        <v>166</v>
      </c>
      <c r="J8" s="635"/>
      <c r="K8" s="635" t="s">
        <v>101</v>
      </c>
      <c r="L8" s="635"/>
      <c r="M8" s="31"/>
      <c r="P8" s="13"/>
      <c r="Q8" s="86"/>
      <c r="R8" s="205"/>
      <c r="S8" s="205"/>
      <c r="T8" s="185" t="s">
        <v>167</v>
      </c>
      <c r="U8" s="205"/>
      <c r="V8" s="205"/>
      <c r="W8" s="196"/>
      <c r="X8" s="196"/>
      <c r="Y8" s="196" t="s">
        <v>168</v>
      </c>
      <c r="Z8" s="196"/>
      <c r="AA8" s="196"/>
      <c r="AB8" s="196"/>
      <c r="AC8" s="86"/>
      <c r="AD8" s="205"/>
      <c r="AE8" s="205"/>
      <c r="AF8" s="205"/>
      <c r="AG8" s="205"/>
      <c r="AH8" s="196"/>
      <c r="AI8" s="31"/>
    </row>
    <row r="9" spans="1:35" ht="25.5" x14ac:dyDescent="0.2">
      <c r="C9" s="13"/>
      <c r="D9" s="14"/>
      <c r="E9" s="65" t="s">
        <v>100</v>
      </c>
      <c r="F9" s="113" t="s">
        <v>124</v>
      </c>
      <c r="G9" s="92" t="s">
        <v>164</v>
      </c>
      <c r="H9" s="183" t="s">
        <v>165</v>
      </c>
      <c r="I9" s="92" t="s">
        <v>164</v>
      </c>
      <c r="J9" s="183" t="s">
        <v>165</v>
      </c>
      <c r="K9" s="183" t="s">
        <v>93</v>
      </c>
      <c r="L9" s="64" t="s">
        <v>166</v>
      </c>
      <c r="M9" s="31"/>
      <c r="P9" s="13"/>
      <c r="Q9" s="86"/>
      <c r="R9" s="207" t="s">
        <v>113</v>
      </c>
      <c r="S9" s="207" t="s">
        <v>114</v>
      </c>
      <c r="T9" s="207" t="s">
        <v>115</v>
      </c>
      <c r="U9" s="207" t="s">
        <v>116</v>
      </c>
      <c r="V9" s="207" t="s">
        <v>91</v>
      </c>
      <c r="W9" s="208" t="s">
        <v>113</v>
      </c>
      <c r="X9" s="208" t="s">
        <v>114</v>
      </c>
      <c r="Y9" s="208" t="s">
        <v>115</v>
      </c>
      <c r="Z9" s="208" t="s">
        <v>116</v>
      </c>
      <c r="AA9" s="208" t="s">
        <v>91</v>
      </c>
      <c r="AB9" s="196"/>
      <c r="AC9" s="86"/>
      <c r="AD9" s="113" t="s">
        <v>113</v>
      </c>
      <c r="AE9" s="113" t="s">
        <v>114</v>
      </c>
      <c r="AF9" s="113" t="s">
        <v>115</v>
      </c>
      <c r="AG9" s="113" t="s">
        <v>116</v>
      </c>
      <c r="AH9" s="113" t="s">
        <v>91</v>
      </c>
      <c r="AI9" s="31"/>
    </row>
    <row r="10" spans="1:35" x14ac:dyDescent="0.2">
      <c r="C10" s="13"/>
      <c r="D10" s="14"/>
      <c r="F10" s="57"/>
      <c r="M10" s="31"/>
      <c r="P10" s="89"/>
      <c r="Q10" s="84"/>
      <c r="S10" s="84"/>
      <c r="T10" s="84"/>
      <c r="U10" s="84"/>
      <c r="V10" s="84"/>
      <c r="X10" s="84"/>
      <c r="Y10" s="84"/>
      <c r="Z10" s="84"/>
      <c r="AA10" s="84"/>
      <c r="AB10" s="196"/>
      <c r="AC10" s="84"/>
      <c r="AE10" s="84"/>
      <c r="AF10" s="84"/>
      <c r="AG10" s="84"/>
      <c r="AH10" s="84"/>
      <c r="AI10" s="91"/>
    </row>
    <row r="11" spans="1:35" x14ac:dyDescent="0.2">
      <c r="C11" s="13"/>
      <c r="D11" s="19">
        <v>1</v>
      </c>
      <c r="E11" s="187" t="str">
        <f>IF(OR('Services - NHC'!E10="",'Services - NHC'!E10="[Enter service]"),"",'Services - NHC'!E10)</f>
        <v>Ballarat Aquatic &amp; Lifestyle Centre</v>
      </c>
      <c r="F11" s="188" t="str">
        <f>IF(OR('Services - NHC'!F10="",'Services - NHC'!F10="[Select]"),"",'Services - NHC'!F10)</f>
        <v>External</v>
      </c>
      <c r="G11" s="198">
        <f>IF('Revenue - NHC'!S12="","",'Revenue - NHC'!S12)</f>
        <v>5630688</v>
      </c>
      <c r="H11" s="198">
        <f>IF('Revenue - WHC'!S12="","",'Revenue - WHC'!S12)</f>
        <v>5630688</v>
      </c>
      <c r="I11" s="198">
        <f>IF('Expenditure- NHC'!L11="","",'Expenditure- NHC'!L11)</f>
        <v>6452444</v>
      </c>
      <c r="J11" s="199">
        <f>IF('Expenditure - WHC'!L11="","",'Expenditure - WHC'!L11)</f>
        <v>6452444</v>
      </c>
      <c r="K11" s="214">
        <f>IFERROR(H11-G11,"")</f>
        <v>0</v>
      </c>
      <c r="L11" s="215">
        <f>IFERROR(J11-I11,"")</f>
        <v>0</v>
      </c>
      <c r="M11" s="216"/>
      <c r="N11" s="217"/>
      <c r="P11" s="13"/>
      <c r="Q11" s="209" t="str">
        <f>'Assets - NHC'!E69</f>
        <v>Property</v>
      </c>
      <c r="R11" s="193">
        <f>SUM(R12:R17)</f>
        <v>2232800</v>
      </c>
      <c r="S11" s="193">
        <f t="shared" ref="S11:AA11" si="0">SUM(S12:S17)</f>
        <v>2732100</v>
      </c>
      <c r="T11" s="193">
        <f t="shared" si="0"/>
        <v>0</v>
      </c>
      <c r="U11" s="193">
        <f t="shared" si="0"/>
        <v>0</v>
      </c>
      <c r="V11" s="193">
        <f t="shared" si="0"/>
        <v>4964900</v>
      </c>
      <c r="W11" s="193">
        <f t="shared" si="0"/>
        <v>2232800</v>
      </c>
      <c r="X11" s="193">
        <f t="shared" si="0"/>
        <v>2732100</v>
      </c>
      <c r="Y11" s="193">
        <f t="shared" si="0"/>
        <v>0</v>
      </c>
      <c r="Z11" s="193">
        <f t="shared" si="0"/>
        <v>0</v>
      </c>
      <c r="AA11" s="193">
        <f t="shared" si="0"/>
        <v>4964900</v>
      </c>
      <c r="AB11" s="196"/>
      <c r="AC11" s="209" t="str">
        <f>Q11</f>
        <v>Property</v>
      </c>
      <c r="AD11" s="193">
        <f t="shared" ref="AD11" si="1">SUM(AD12:AD17)</f>
        <v>0</v>
      </c>
      <c r="AE11" s="193">
        <f t="shared" ref="AE11" si="2">SUM(AE12:AE17)</f>
        <v>0</v>
      </c>
      <c r="AF11" s="193">
        <f t="shared" ref="AF11" si="3">SUM(AF12:AF17)</f>
        <v>0</v>
      </c>
      <c r="AG11" s="193">
        <f t="shared" ref="AG11" si="4">SUM(AG12:AG17)</f>
        <v>0</v>
      </c>
      <c r="AH11" s="193">
        <f t="shared" ref="AH11" si="5">SUM(AH12:AH17)</f>
        <v>0</v>
      </c>
      <c r="AI11" s="31"/>
    </row>
    <row r="12" spans="1:35" s="88" customFormat="1" x14ac:dyDescent="0.2">
      <c r="C12" s="89"/>
      <c r="D12" s="90">
        <f>D11+1</f>
        <v>2</v>
      </c>
      <c r="E12" s="189" t="str">
        <f>IF(OR('Services - NHC'!E11="",'Services - NHC'!E11="[Enter service]"),"",'Services - NHC'!E11)</f>
        <v>Financial Services</v>
      </c>
      <c r="F12" s="190" t="str">
        <f>IF(OR('Services - NHC'!F11="",'Services - NHC'!F11="[Select]"),"",'Services - NHC'!F11)</f>
        <v>Internal</v>
      </c>
      <c r="G12" s="200">
        <f>IF('Revenue - NHC'!S13="","",'Revenue - NHC'!S13)</f>
        <v>1110547</v>
      </c>
      <c r="H12" s="200">
        <f>IF('Revenue - WHC'!S13="","",'Revenue - WHC'!S13)</f>
        <v>1110547</v>
      </c>
      <c r="I12" s="200">
        <f>IF('Expenditure- NHC'!L12="","",'Expenditure- NHC'!L12)</f>
        <v>1028803</v>
      </c>
      <c r="J12" s="201">
        <f>IF('Expenditure - WHC'!L12="","",'Expenditure - WHC'!L12)</f>
        <v>1028803</v>
      </c>
      <c r="K12" s="218">
        <f t="shared" ref="K12:K30" si="6">IFERROR(H12-G12,"")</f>
        <v>0</v>
      </c>
      <c r="L12" s="219">
        <f t="shared" ref="L12:L30" si="7">IFERROR(J12-I12,"")</f>
        <v>0</v>
      </c>
      <c r="M12" s="220"/>
      <c r="N12" s="221"/>
      <c r="P12" s="13"/>
      <c r="Q12" s="195" t="str">
        <f>'Assets - NHC'!E70</f>
        <v>Land</v>
      </c>
      <c r="R12" s="154">
        <f>'Assets - NHC'!N70</f>
        <v>2232800</v>
      </c>
      <c r="S12" s="154">
        <f>'Assets - NHC'!O70</f>
        <v>0</v>
      </c>
      <c r="T12" s="154">
        <f>'Assets - NHC'!P70</f>
        <v>0</v>
      </c>
      <c r="U12" s="154">
        <f>'Assets - NHC'!Q70</f>
        <v>0</v>
      </c>
      <c r="V12" s="154">
        <f>'Assets - NHC'!R70</f>
        <v>2232800</v>
      </c>
      <c r="W12" s="154">
        <f>'Assets - WHC'!N70</f>
        <v>2232800</v>
      </c>
      <c r="X12" s="154">
        <f>'Assets - WHC'!O70</f>
        <v>0</v>
      </c>
      <c r="Y12" s="154">
        <f>'Assets - WHC'!P70</f>
        <v>0</v>
      </c>
      <c r="Z12" s="154">
        <f>'Assets - WHC'!Q70</f>
        <v>0</v>
      </c>
      <c r="AA12" s="154">
        <f>'Assets - WHC'!R70</f>
        <v>2232800</v>
      </c>
      <c r="AB12" s="196"/>
      <c r="AC12" s="195" t="str">
        <f t="shared" ref="AC12:AC34" si="8">Q12</f>
        <v>Land</v>
      </c>
      <c r="AD12" s="154">
        <f>W12-R12</f>
        <v>0</v>
      </c>
      <c r="AE12" s="154">
        <f t="shared" ref="AE12:AE17" si="9">X12-S12</f>
        <v>0</v>
      </c>
      <c r="AF12" s="154">
        <f t="shared" ref="AF12:AF17" si="10">Y12-T12</f>
        <v>0</v>
      </c>
      <c r="AG12" s="154">
        <f t="shared" ref="AG12:AG17" si="11">Z12-U12</f>
        <v>0</v>
      </c>
      <c r="AH12" s="154">
        <f t="shared" ref="AH12:AH17" si="12">AA12-V12</f>
        <v>0</v>
      </c>
      <c r="AI12" s="31"/>
    </row>
    <row r="13" spans="1:35" x14ac:dyDescent="0.2">
      <c r="C13" s="13"/>
      <c r="D13" s="19">
        <f>D12+1</f>
        <v>3</v>
      </c>
      <c r="E13" s="189" t="str">
        <f>IF(OR('Services - NHC'!E12="",'Services - NHC'!E12="[Enter service]"),"",'Services - NHC'!E12)</f>
        <v>Occupational Health &amp; Safety</v>
      </c>
      <c r="F13" s="190" t="str">
        <f>IF(OR('Services - NHC'!F12="",'Services - NHC'!F12="[Select]"),"",'Services - NHC'!F12)</f>
        <v>Internal</v>
      </c>
      <c r="G13" s="200">
        <f>IF('Revenue - NHC'!S14="","",'Revenue - NHC'!S14)</f>
        <v>0</v>
      </c>
      <c r="H13" s="200">
        <f>IF('Revenue - WHC'!S14="","",'Revenue - WHC'!S14)</f>
        <v>0</v>
      </c>
      <c r="I13" s="200">
        <f>IF('Expenditure- NHC'!L13="","",'Expenditure- NHC'!L13)</f>
        <v>724237</v>
      </c>
      <c r="J13" s="201">
        <f>IF('Expenditure - WHC'!L13="","",'Expenditure - WHC'!L13)</f>
        <v>724237</v>
      </c>
      <c r="K13" s="218">
        <f t="shared" si="6"/>
        <v>0</v>
      </c>
      <c r="L13" s="222">
        <f t="shared" si="7"/>
        <v>0</v>
      </c>
      <c r="M13" s="216"/>
      <c r="N13" s="217"/>
      <c r="P13" s="13"/>
      <c r="Q13" s="195" t="str">
        <f>'Assets - NHC'!E71</f>
        <v>Land improvements</v>
      </c>
      <c r="R13" s="154">
        <f>'Assets - NHC'!N71</f>
        <v>0</v>
      </c>
      <c r="S13" s="154">
        <f>'Assets - NHC'!O71</f>
        <v>0</v>
      </c>
      <c r="T13" s="154">
        <f>'Assets - NHC'!P71</f>
        <v>0</v>
      </c>
      <c r="U13" s="154">
        <f>'Assets - NHC'!Q71</f>
        <v>0</v>
      </c>
      <c r="V13" s="154">
        <f>'Assets - NHC'!R71</f>
        <v>0</v>
      </c>
      <c r="W13" s="154">
        <f>'Assets - WHC'!N71</f>
        <v>0</v>
      </c>
      <c r="X13" s="154">
        <f>'Assets - WHC'!O71</f>
        <v>0</v>
      </c>
      <c r="Y13" s="154">
        <f>'Assets - WHC'!P71</f>
        <v>0</v>
      </c>
      <c r="Z13" s="154">
        <f>'Assets - WHC'!Q71</f>
        <v>0</v>
      </c>
      <c r="AA13" s="154">
        <f>'Assets - WHC'!R71</f>
        <v>0</v>
      </c>
      <c r="AB13" s="196"/>
      <c r="AC13" s="195" t="str">
        <f t="shared" si="8"/>
        <v>Land improvements</v>
      </c>
      <c r="AD13" s="154">
        <f t="shared" ref="AD13:AD17" si="13">W13-R13</f>
        <v>0</v>
      </c>
      <c r="AE13" s="154">
        <f t="shared" si="9"/>
        <v>0</v>
      </c>
      <c r="AF13" s="154">
        <f t="shared" si="10"/>
        <v>0</v>
      </c>
      <c r="AG13" s="154">
        <f t="shared" si="11"/>
        <v>0</v>
      </c>
      <c r="AH13" s="154">
        <f t="shared" si="12"/>
        <v>0</v>
      </c>
      <c r="AI13" s="31"/>
    </row>
    <row r="14" spans="1:35" x14ac:dyDescent="0.2">
      <c r="C14" s="13"/>
      <c r="D14" s="19">
        <f>D13+1</f>
        <v>4</v>
      </c>
      <c r="E14" s="189" t="str">
        <f>IF(OR('Services - NHC'!E13="",'Services - NHC'!E13="[Enter service]"),"",'Services - NHC'!E13)</f>
        <v>People &amp; Culture</v>
      </c>
      <c r="F14" s="190" t="str">
        <f>IF(OR('Services - NHC'!F13="",'Services - NHC'!F13="[Select]"),"",'Services - NHC'!F13)</f>
        <v>Internal</v>
      </c>
      <c r="G14" s="202">
        <f>IF('Revenue - NHC'!S15="","",'Revenue - NHC'!S15)</f>
        <v>6394</v>
      </c>
      <c r="H14" s="202">
        <f>IF('Revenue - WHC'!S15="","",'Revenue - WHC'!S15)</f>
        <v>6394</v>
      </c>
      <c r="I14" s="202">
        <f>IF('Expenditure- NHC'!L14="","",'Expenditure- NHC'!L14)</f>
        <v>1275648</v>
      </c>
      <c r="J14" s="201">
        <f>IF('Expenditure - WHC'!L14="","",'Expenditure - WHC'!L14)</f>
        <v>1275648</v>
      </c>
      <c r="K14" s="218">
        <f t="shared" si="6"/>
        <v>0</v>
      </c>
      <c r="L14" s="222">
        <f t="shared" si="7"/>
        <v>0</v>
      </c>
      <c r="M14" s="216"/>
      <c r="N14" s="217"/>
      <c r="P14" s="13"/>
      <c r="Q14" s="195" t="str">
        <f>'Assets - NHC'!E72</f>
        <v>Buildings</v>
      </c>
      <c r="R14" s="154">
        <f>'Assets - NHC'!N72</f>
        <v>0</v>
      </c>
      <c r="S14" s="154">
        <f>'Assets - NHC'!O72</f>
        <v>0</v>
      </c>
      <c r="T14" s="154">
        <f>'Assets - NHC'!P72</f>
        <v>0</v>
      </c>
      <c r="U14" s="154">
        <f>'Assets - NHC'!Q72</f>
        <v>0</v>
      </c>
      <c r="V14" s="154">
        <f>'Assets - NHC'!R72</f>
        <v>0</v>
      </c>
      <c r="W14" s="154">
        <f>'Assets - WHC'!N72</f>
        <v>0</v>
      </c>
      <c r="X14" s="154">
        <f>'Assets - WHC'!O72</f>
        <v>0</v>
      </c>
      <c r="Y14" s="154">
        <f>'Assets - WHC'!P72</f>
        <v>0</v>
      </c>
      <c r="Z14" s="154">
        <f>'Assets - WHC'!Q72</f>
        <v>0</v>
      </c>
      <c r="AA14" s="154">
        <f>'Assets - WHC'!R72</f>
        <v>0</v>
      </c>
      <c r="AB14" s="196"/>
      <c r="AC14" s="195" t="str">
        <f t="shared" si="8"/>
        <v>Buildings</v>
      </c>
      <c r="AD14" s="154">
        <f t="shared" si="13"/>
        <v>0</v>
      </c>
      <c r="AE14" s="154">
        <f t="shared" si="9"/>
        <v>0</v>
      </c>
      <c r="AF14" s="154">
        <f t="shared" si="10"/>
        <v>0</v>
      </c>
      <c r="AG14" s="154">
        <f t="shared" si="11"/>
        <v>0</v>
      </c>
      <c r="AH14" s="154">
        <f t="shared" si="12"/>
        <v>0</v>
      </c>
      <c r="AI14" s="31"/>
    </row>
    <row r="15" spans="1:35" x14ac:dyDescent="0.2">
      <c r="C15" s="13"/>
      <c r="D15" s="19">
        <f>D14+1</f>
        <v>5</v>
      </c>
      <c r="E15" s="189" t="str">
        <f>IF(OR('Services - NHC'!E14="",'Services - NHC'!E14="[Enter service]"),"",'Services - NHC'!E14)</f>
        <v>Risk Management</v>
      </c>
      <c r="F15" s="190" t="str">
        <f>IF(OR('Services - NHC'!F14="",'Services - NHC'!F14="[Select]"),"",'Services - NHC'!F14)</f>
        <v>Internal</v>
      </c>
      <c r="G15" s="202">
        <f>IF('Revenue - NHC'!S16="","",'Revenue - NHC'!S16)</f>
        <v>25000</v>
      </c>
      <c r="H15" s="202">
        <f>IF('Revenue - WHC'!S16="","",'Revenue - WHC'!S16)</f>
        <v>25000</v>
      </c>
      <c r="I15" s="202">
        <f>IF('Expenditure- NHC'!L15="","",'Expenditure- NHC'!L15)</f>
        <v>1657022</v>
      </c>
      <c r="J15" s="201">
        <f>IF('Expenditure - WHC'!L15="","",'Expenditure - WHC'!L15)</f>
        <v>1657022</v>
      </c>
      <c r="K15" s="218">
        <f t="shared" si="6"/>
        <v>0</v>
      </c>
      <c r="L15" s="222">
        <f t="shared" si="7"/>
        <v>0</v>
      </c>
      <c r="M15" s="216"/>
      <c r="N15" s="217"/>
      <c r="P15" s="13"/>
      <c r="Q15" s="195" t="str">
        <f>'Assets - NHC'!E73</f>
        <v>Heritage buildings</v>
      </c>
      <c r="R15" s="154">
        <f>'Assets - NHC'!N73</f>
        <v>0</v>
      </c>
      <c r="S15" s="154">
        <f>'Assets - NHC'!O73</f>
        <v>0</v>
      </c>
      <c r="T15" s="154">
        <f>'Assets - NHC'!P73</f>
        <v>0</v>
      </c>
      <c r="U15" s="154">
        <f>'Assets - NHC'!Q73</f>
        <v>0</v>
      </c>
      <c r="V15" s="154">
        <f>'Assets - NHC'!R73</f>
        <v>0</v>
      </c>
      <c r="W15" s="154">
        <f>'Assets - WHC'!N73</f>
        <v>0</v>
      </c>
      <c r="X15" s="154">
        <f>'Assets - WHC'!O73</f>
        <v>0</v>
      </c>
      <c r="Y15" s="154">
        <f>'Assets - WHC'!P73</f>
        <v>0</v>
      </c>
      <c r="Z15" s="154">
        <f>'Assets - WHC'!Q73</f>
        <v>0</v>
      </c>
      <c r="AA15" s="154">
        <f>'Assets - WHC'!R73</f>
        <v>0</v>
      </c>
      <c r="AB15" s="196"/>
      <c r="AC15" s="195" t="str">
        <f t="shared" si="8"/>
        <v>Heritage buildings</v>
      </c>
      <c r="AD15" s="154">
        <f t="shared" si="13"/>
        <v>0</v>
      </c>
      <c r="AE15" s="154">
        <f t="shared" si="9"/>
        <v>0</v>
      </c>
      <c r="AF15" s="154">
        <f t="shared" si="10"/>
        <v>0</v>
      </c>
      <c r="AG15" s="154">
        <f t="shared" si="11"/>
        <v>0</v>
      </c>
      <c r="AH15" s="154">
        <f t="shared" si="12"/>
        <v>0</v>
      </c>
      <c r="AI15" s="31"/>
    </row>
    <row r="16" spans="1:35" x14ac:dyDescent="0.2">
      <c r="C16" s="13"/>
      <c r="D16" s="90">
        <f t="shared" ref="D16:D79" si="14">D15+1</f>
        <v>6</v>
      </c>
      <c r="E16" s="189" t="str">
        <f>IF(OR('Services - NHC'!E15="",'Services - NHC'!E15="[Enter service]"),"",'Services - NHC'!E15)</f>
        <v>Finance</v>
      </c>
      <c r="F16" s="190" t="str">
        <f>IF(OR('Services - NHC'!F15="",'Services - NHC'!F15="[Select]"),"",'Services - NHC'!F15)</f>
        <v>Internal</v>
      </c>
      <c r="G16" s="202">
        <f>IF('Revenue - NHC'!S17="","",'Revenue - NHC'!S17)</f>
        <v>14924</v>
      </c>
      <c r="H16" s="202">
        <f>IF('Revenue - WHC'!S17="","",'Revenue - WHC'!S17)</f>
        <v>14924</v>
      </c>
      <c r="I16" s="202">
        <f>IF('Expenditure- NHC'!L16="","",'Expenditure- NHC'!L16)</f>
        <v>382682</v>
      </c>
      <c r="J16" s="201">
        <f>IF('Expenditure - WHC'!L16="","",'Expenditure - WHC'!L16)</f>
        <v>382682</v>
      </c>
      <c r="K16" s="218">
        <f t="shared" si="6"/>
        <v>0</v>
      </c>
      <c r="L16" s="222">
        <f t="shared" si="7"/>
        <v>0</v>
      </c>
      <c r="M16" s="216"/>
      <c r="N16" s="217"/>
      <c r="P16" s="13"/>
      <c r="Q16" s="195" t="str">
        <f>'Assets - NHC'!E74</f>
        <v>Building improvements</v>
      </c>
      <c r="R16" s="154">
        <f>'Assets - NHC'!N74</f>
        <v>0</v>
      </c>
      <c r="S16" s="154">
        <f>'Assets - NHC'!O74</f>
        <v>2732100</v>
      </c>
      <c r="T16" s="154">
        <f>'Assets - NHC'!P74</f>
        <v>0</v>
      </c>
      <c r="U16" s="154">
        <f>'Assets - NHC'!Q74</f>
        <v>0</v>
      </c>
      <c r="V16" s="154">
        <f>'Assets - NHC'!R74</f>
        <v>2732100</v>
      </c>
      <c r="W16" s="154">
        <f>'Assets - WHC'!N74</f>
        <v>0</v>
      </c>
      <c r="X16" s="154">
        <f>'Assets - WHC'!O74</f>
        <v>2732100</v>
      </c>
      <c r="Y16" s="154">
        <f>'Assets - WHC'!P74</f>
        <v>0</v>
      </c>
      <c r="Z16" s="154">
        <f>'Assets - WHC'!Q74</f>
        <v>0</v>
      </c>
      <c r="AA16" s="154">
        <f>'Assets - WHC'!R74</f>
        <v>2732100</v>
      </c>
      <c r="AB16" s="196"/>
      <c r="AC16" s="195" t="str">
        <f t="shared" si="8"/>
        <v>Building improvements</v>
      </c>
      <c r="AD16" s="154">
        <f t="shared" si="13"/>
        <v>0</v>
      </c>
      <c r="AE16" s="154">
        <f t="shared" si="9"/>
        <v>0</v>
      </c>
      <c r="AF16" s="154">
        <f t="shared" si="10"/>
        <v>0</v>
      </c>
      <c r="AG16" s="154">
        <f t="shared" si="11"/>
        <v>0</v>
      </c>
      <c r="AH16" s="154">
        <f t="shared" si="12"/>
        <v>0</v>
      </c>
      <c r="AI16" s="31"/>
    </row>
    <row r="17" spans="3:35" x14ac:dyDescent="0.2">
      <c r="C17" s="13"/>
      <c r="D17" s="19">
        <f t="shared" si="14"/>
        <v>7</v>
      </c>
      <c r="E17" s="189" t="str">
        <f>IF(OR('Services - NHC'!E16="",'Services - NHC'!E16="[Enter service]"),"",'Services - NHC'!E16)</f>
        <v>Financial Operations</v>
      </c>
      <c r="F17" s="190" t="str">
        <f>IF(OR('Services - NHC'!F16="",'Services - NHC'!F16="[Select]"),"",'Services - NHC'!F16)</f>
        <v>Mixed</v>
      </c>
      <c r="G17" s="202">
        <f>IF('Revenue - NHC'!S18="","",'Revenue - NHC'!S18)</f>
        <v>441987</v>
      </c>
      <c r="H17" s="202">
        <f>IF('Revenue - WHC'!S18="","",'Revenue - WHC'!S18)</f>
        <v>441987</v>
      </c>
      <c r="I17" s="202">
        <f>IF('Expenditure- NHC'!L17="","",'Expenditure- NHC'!L17)</f>
        <v>1363584</v>
      </c>
      <c r="J17" s="201">
        <f>IF('Expenditure - WHC'!L17="","",'Expenditure - WHC'!L17)</f>
        <v>1363584</v>
      </c>
      <c r="K17" s="218">
        <f t="shared" si="6"/>
        <v>0</v>
      </c>
      <c r="L17" s="222">
        <f t="shared" si="7"/>
        <v>0</v>
      </c>
      <c r="M17" s="216"/>
      <c r="N17" s="217"/>
      <c r="P17" s="13"/>
      <c r="Q17" s="195" t="str">
        <f>'Assets - NHC'!E75</f>
        <v>Leasthold improvements</v>
      </c>
      <c r="R17" s="154">
        <f>'Assets - NHC'!N75</f>
        <v>0</v>
      </c>
      <c r="S17" s="154">
        <f>'Assets - NHC'!O75</f>
        <v>0</v>
      </c>
      <c r="T17" s="154">
        <f>'Assets - NHC'!P75</f>
        <v>0</v>
      </c>
      <c r="U17" s="154">
        <f>'Assets - NHC'!Q75</f>
        <v>0</v>
      </c>
      <c r="V17" s="154">
        <f>'Assets - NHC'!R75</f>
        <v>0</v>
      </c>
      <c r="W17" s="154">
        <f>'Assets - WHC'!N75</f>
        <v>0</v>
      </c>
      <c r="X17" s="154">
        <f>'Assets - WHC'!O75</f>
        <v>0</v>
      </c>
      <c r="Y17" s="154">
        <f>'Assets - WHC'!P75</f>
        <v>0</v>
      </c>
      <c r="Z17" s="154">
        <f>'Assets - WHC'!Q75</f>
        <v>0</v>
      </c>
      <c r="AA17" s="154">
        <f>'Assets - WHC'!R75</f>
        <v>0</v>
      </c>
      <c r="AB17" s="196"/>
      <c r="AC17" s="195" t="str">
        <f t="shared" si="8"/>
        <v>Leasthold improvements</v>
      </c>
      <c r="AD17" s="154">
        <f t="shared" si="13"/>
        <v>0</v>
      </c>
      <c r="AE17" s="154">
        <f t="shared" si="9"/>
        <v>0</v>
      </c>
      <c r="AF17" s="154">
        <f t="shared" si="10"/>
        <v>0</v>
      </c>
      <c r="AG17" s="154">
        <f t="shared" si="11"/>
        <v>0</v>
      </c>
      <c r="AH17" s="154">
        <f t="shared" si="12"/>
        <v>0</v>
      </c>
      <c r="AI17" s="31"/>
    </row>
    <row r="18" spans="3:35" x14ac:dyDescent="0.2">
      <c r="C18" s="13"/>
      <c r="D18" s="19">
        <f t="shared" si="14"/>
        <v>8</v>
      </c>
      <c r="E18" s="189" t="str">
        <f>IF(OR('Services - NHC'!E17="",'Services - NHC'!E17="[Enter service]"),"",'Services - NHC'!E17)</f>
        <v>Fleet Management</v>
      </c>
      <c r="F18" s="190" t="str">
        <f>IF(OR('Services - NHC'!F17="",'Services - NHC'!F17="[Select]"),"",'Services - NHC'!F17)</f>
        <v>Internal</v>
      </c>
      <c r="G18" s="202">
        <f>IF('Revenue - NHC'!S19="","",'Revenue - NHC'!S19)</f>
        <v>391216</v>
      </c>
      <c r="H18" s="202">
        <f>IF('Revenue - WHC'!S19="","",'Revenue - WHC'!S19)</f>
        <v>391216</v>
      </c>
      <c r="I18" s="202">
        <f>IF('Expenditure- NHC'!L18="","",'Expenditure- NHC'!L18)</f>
        <v>380482</v>
      </c>
      <c r="J18" s="201">
        <f>IF('Expenditure - WHC'!L18="","",'Expenditure - WHC'!L18)</f>
        <v>380482</v>
      </c>
      <c r="K18" s="218">
        <f t="shared" si="6"/>
        <v>0</v>
      </c>
      <c r="L18" s="222">
        <f t="shared" si="7"/>
        <v>0</v>
      </c>
      <c r="M18" s="216"/>
      <c r="N18" s="217"/>
      <c r="P18" s="13"/>
      <c r="Q18" s="209" t="str">
        <f>'Assets - NHC'!E76</f>
        <v>Plant and equipment</v>
      </c>
      <c r="R18" s="194">
        <f>SUM(R19:R23)</f>
        <v>389881</v>
      </c>
      <c r="S18" s="194">
        <f t="shared" ref="S18:V18" si="15">SUM(S19:S23)</f>
        <v>1161318</v>
      </c>
      <c r="T18" s="194">
        <f t="shared" si="15"/>
        <v>0</v>
      </c>
      <c r="U18" s="194">
        <f t="shared" si="15"/>
        <v>4004970</v>
      </c>
      <c r="V18" s="194">
        <f t="shared" si="15"/>
        <v>5556169</v>
      </c>
      <c r="W18" s="194">
        <f>SUM(W19:W23)</f>
        <v>389881</v>
      </c>
      <c r="X18" s="194">
        <f t="shared" ref="X18" si="16">SUM(X19:X23)</f>
        <v>1161318</v>
      </c>
      <c r="Y18" s="194">
        <f t="shared" ref="Y18" si="17">SUM(Y19:Y23)</f>
        <v>0</v>
      </c>
      <c r="Z18" s="194">
        <f t="shared" ref="Z18" si="18">SUM(Z19:Z23)</f>
        <v>4004970</v>
      </c>
      <c r="AA18" s="194">
        <f t="shared" ref="AA18" si="19">SUM(AA19:AA23)</f>
        <v>5556169</v>
      </c>
      <c r="AB18" s="196"/>
      <c r="AC18" s="209" t="str">
        <f t="shared" si="8"/>
        <v>Plant and equipment</v>
      </c>
      <c r="AD18" s="194">
        <f t="shared" ref="AD18" si="20">SUM(AD19:AD23)</f>
        <v>0</v>
      </c>
      <c r="AE18" s="194">
        <f t="shared" ref="AE18" si="21">SUM(AE19:AE23)</f>
        <v>0</v>
      </c>
      <c r="AF18" s="194">
        <f t="shared" ref="AF18" si="22">SUM(AF19:AF23)</f>
        <v>0</v>
      </c>
      <c r="AG18" s="194">
        <f t="shared" ref="AG18" si="23">SUM(AG19:AG23)</f>
        <v>0</v>
      </c>
      <c r="AH18" s="194">
        <f t="shared" ref="AH18" si="24">SUM(AH19:AH23)</f>
        <v>0</v>
      </c>
      <c r="AI18" s="31"/>
    </row>
    <row r="19" spans="3:35" x14ac:dyDescent="0.2">
      <c r="C19" s="13"/>
      <c r="D19" s="19">
        <f t="shared" si="14"/>
        <v>9</v>
      </c>
      <c r="E19" s="189" t="str">
        <f>IF(OR('Services - NHC'!E18="",'Services - NHC'!E18="[Enter service]"),"",'Services - NHC'!E18)</f>
        <v>Information Services</v>
      </c>
      <c r="F19" s="190" t="str">
        <f>IF(OR('Services - NHC'!F18="",'Services - NHC'!F18="[Select]"),"",'Services - NHC'!F18)</f>
        <v>Internal</v>
      </c>
      <c r="G19" s="202">
        <f>IF('Revenue - NHC'!S20="","",'Revenue - NHC'!S20)</f>
        <v>13306</v>
      </c>
      <c r="H19" s="202">
        <f>IF('Revenue - WHC'!S20="","",'Revenue - WHC'!S20)</f>
        <v>13306</v>
      </c>
      <c r="I19" s="202">
        <f>IF('Expenditure- NHC'!L19="","",'Expenditure- NHC'!L19)</f>
        <v>4280491</v>
      </c>
      <c r="J19" s="201">
        <f>IF('Expenditure - WHC'!L19="","",'Expenditure - WHC'!L19)</f>
        <v>4280491</v>
      </c>
      <c r="K19" s="218">
        <f t="shared" si="6"/>
        <v>0</v>
      </c>
      <c r="L19" s="222">
        <f t="shared" si="7"/>
        <v>0</v>
      </c>
      <c r="M19" s="216"/>
      <c r="N19" s="217"/>
      <c r="P19" s="13"/>
      <c r="Q19" s="195" t="str">
        <f>'Assets - NHC'!E77</f>
        <v>Heritage plant and equipment</v>
      </c>
      <c r="R19" s="154">
        <f>'Assets - NHC'!N77</f>
        <v>0</v>
      </c>
      <c r="S19" s="154">
        <f>'Assets - NHC'!O77</f>
        <v>0</v>
      </c>
      <c r="T19" s="154">
        <f>'Assets - NHC'!P77</f>
        <v>0</v>
      </c>
      <c r="U19" s="154">
        <f>'Assets - NHC'!Q77</f>
        <v>0</v>
      </c>
      <c r="V19" s="154">
        <f>'Assets - NHC'!R77</f>
        <v>0</v>
      </c>
      <c r="W19" s="154">
        <f>'Assets - WHC'!N77</f>
        <v>0</v>
      </c>
      <c r="X19" s="154">
        <f>'Assets - WHC'!O77</f>
        <v>0</v>
      </c>
      <c r="Y19" s="154">
        <f>'Assets - WHC'!P77</f>
        <v>0</v>
      </c>
      <c r="Z19" s="154">
        <f>'Assets - WHC'!Q77</f>
        <v>0</v>
      </c>
      <c r="AA19" s="154">
        <f>'Assets - WHC'!R77</f>
        <v>0</v>
      </c>
      <c r="AB19" s="196"/>
      <c r="AC19" s="195" t="str">
        <f t="shared" si="8"/>
        <v>Heritage plant and equipment</v>
      </c>
      <c r="AD19" s="154">
        <f t="shared" ref="AD19:AD23" si="25">W19-R19</f>
        <v>0</v>
      </c>
      <c r="AE19" s="154">
        <f t="shared" ref="AE19:AE23" si="26">X19-S19</f>
        <v>0</v>
      </c>
      <c r="AF19" s="154">
        <f t="shared" ref="AF19:AF23" si="27">Y19-T19</f>
        <v>0</v>
      </c>
      <c r="AG19" s="154">
        <f t="shared" ref="AG19:AG23" si="28">Z19-U19</f>
        <v>0</v>
      </c>
      <c r="AH19" s="154">
        <f t="shared" ref="AH19:AH23" si="29">AA19-V19</f>
        <v>0</v>
      </c>
      <c r="AI19" s="31"/>
    </row>
    <row r="20" spans="3:35" x14ac:dyDescent="0.2">
      <c r="C20" s="13"/>
      <c r="D20" s="90">
        <f t="shared" si="14"/>
        <v>10</v>
      </c>
      <c r="E20" s="189" t="str">
        <f>IF(OR('Services - NHC'!E19="",'Services - NHC'!E19="[Enter service]"),"",'Services - NHC'!E19)</f>
        <v>Whole of Organisation</v>
      </c>
      <c r="F20" s="190" t="str">
        <f>IF(OR('Services - NHC'!F19="",'Services - NHC'!F19="[Select]"),"",'Services - NHC'!F19)</f>
        <v>Mixed</v>
      </c>
      <c r="G20" s="202">
        <f>IF('Revenue - NHC'!S21="","",'Revenue - NHC'!S21)</f>
        <v>24241974</v>
      </c>
      <c r="H20" s="202">
        <f>IF('Revenue - WHC'!S21="","",'Revenue - WHC'!S21)</f>
        <v>24241974</v>
      </c>
      <c r="I20" s="202">
        <f>IF('Expenditure- NHC'!L20="","",'Expenditure- NHC'!L20)</f>
        <v>36793744</v>
      </c>
      <c r="J20" s="201">
        <f>IF('Expenditure - WHC'!L20="","",'Expenditure - WHC'!L20)</f>
        <v>36793744</v>
      </c>
      <c r="K20" s="218">
        <f t="shared" si="6"/>
        <v>0</v>
      </c>
      <c r="L20" s="222">
        <f t="shared" si="7"/>
        <v>0</v>
      </c>
      <c r="M20" s="216"/>
      <c r="N20" s="217"/>
      <c r="P20" s="13"/>
      <c r="Q20" s="195" t="str">
        <f>'Assets - NHC'!E78</f>
        <v>Plant, machinery and equipment</v>
      </c>
      <c r="R20" s="154">
        <f>'Assets - NHC'!N78</f>
        <v>0</v>
      </c>
      <c r="S20" s="154">
        <f>'Assets - NHC'!O78</f>
        <v>224018</v>
      </c>
      <c r="T20" s="154">
        <f>'Assets - NHC'!P78</f>
        <v>0</v>
      </c>
      <c r="U20" s="154">
        <f>'Assets - NHC'!Q78</f>
        <v>3204970</v>
      </c>
      <c r="V20" s="154">
        <f>'Assets - NHC'!R78</f>
        <v>3428988</v>
      </c>
      <c r="W20" s="154">
        <f>'Assets - WHC'!N78</f>
        <v>0</v>
      </c>
      <c r="X20" s="154">
        <f>'Assets - WHC'!O78</f>
        <v>224018</v>
      </c>
      <c r="Y20" s="154">
        <f>'Assets - WHC'!P78</f>
        <v>0</v>
      </c>
      <c r="Z20" s="154">
        <f>'Assets - WHC'!Q78</f>
        <v>3204970</v>
      </c>
      <c r="AA20" s="154">
        <f>'Assets - WHC'!R78</f>
        <v>3428988</v>
      </c>
      <c r="AB20" s="196"/>
      <c r="AC20" s="195" t="str">
        <f t="shared" si="8"/>
        <v>Plant, machinery and equipment</v>
      </c>
      <c r="AD20" s="154">
        <f t="shared" si="25"/>
        <v>0</v>
      </c>
      <c r="AE20" s="154">
        <f t="shared" si="26"/>
        <v>0</v>
      </c>
      <c r="AF20" s="154">
        <f t="shared" si="27"/>
        <v>0</v>
      </c>
      <c r="AG20" s="154">
        <f t="shared" si="28"/>
        <v>0</v>
      </c>
      <c r="AH20" s="154">
        <f t="shared" si="29"/>
        <v>0</v>
      </c>
      <c r="AI20" s="31"/>
    </row>
    <row r="21" spans="3:35" x14ac:dyDescent="0.2">
      <c r="C21" s="13"/>
      <c r="D21" s="19">
        <f t="shared" si="14"/>
        <v>11</v>
      </c>
      <c r="E21" s="189" t="str">
        <f>IF(OR('Services - NHC'!E20="",'Services - NHC'!E20="[Enter service]"),"",'Services - NHC'!E20)</f>
        <v>Mayor &amp; Councillor Support</v>
      </c>
      <c r="F21" s="190" t="str">
        <f>IF(OR('Services - NHC'!F20="",'Services - NHC'!F20="[Select]"),"",'Services - NHC'!F20)</f>
        <v>Mixed</v>
      </c>
      <c r="G21" s="202">
        <f>IF('Revenue - NHC'!S22="","",'Revenue - NHC'!S22)</f>
        <v>0</v>
      </c>
      <c r="H21" s="202">
        <f>IF('Revenue - WHC'!S22="","",'Revenue - WHC'!S22)</f>
        <v>0</v>
      </c>
      <c r="I21" s="202">
        <f>IF('Expenditure- NHC'!L21="","",'Expenditure- NHC'!L21)</f>
        <v>1310082</v>
      </c>
      <c r="J21" s="201">
        <f>IF('Expenditure - WHC'!L21="","",'Expenditure - WHC'!L21)</f>
        <v>1310082</v>
      </c>
      <c r="K21" s="218">
        <f t="shared" si="6"/>
        <v>0</v>
      </c>
      <c r="L21" s="222">
        <f t="shared" si="7"/>
        <v>0</v>
      </c>
      <c r="M21" s="216"/>
      <c r="N21" s="217"/>
      <c r="P21" s="13"/>
      <c r="Q21" s="195" t="str">
        <f>'Assets - NHC'!E79</f>
        <v>Fixtures, fittings and furniture</v>
      </c>
      <c r="R21" s="154">
        <f>'Assets - NHC'!N79</f>
        <v>0</v>
      </c>
      <c r="S21" s="154">
        <f>'Assets - NHC'!O79</f>
        <v>0</v>
      </c>
      <c r="T21" s="154">
        <f>'Assets - NHC'!P79</f>
        <v>0</v>
      </c>
      <c r="U21" s="154">
        <f>'Assets - NHC'!Q79</f>
        <v>0</v>
      </c>
      <c r="V21" s="154">
        <f>'Assets - NHC'!R79</f>
        <v>0</v>
      </c>
      <c r="W21" s="154">
        <f>'Assets - WHC'!N79</f>
        <v>0</v>
      </c>
      <c r="X21" s="154">
        <f>'Assets - WHC'!O79</f>
        <v>0</v>
      </c>
      <c r="Y21" s="154">
        <f>'Assets - WHC'!P79</f>
        <v>0</v>
      </c>
      <c r="Z21" s="154">
        <f>'Assets - WHC'!Q79</f>
        <v>0</v>
      </c>
      <c r="AA21" s="154">
        <f>'Assets - WHC'!R79</f>
        <v>0</v>
      </c>
      <c r="AB21" s="196"/>
      <c r="AC21" s="195" t="str">
        <f t="shared" si="8"/>
        <v>Fixtures, fittings and furniture</v>
      </c>
      <c r="AD21" s="154">
        <f t="shared" si="25"/>
        <v>0</v>
      </c>
      <c r="AE21" s="154">
        <f t="shared" si="26"/>
        <v>0</v>
      </c>
      <c r="AF21" s="154">
        <f t="shared" si="27"/>
        <v>0</v>
      </c>
      <c r="AG21" s="154">
        <f t="shared" si="28"/>
        <v>0</v>
      </c>
      <c r="AH21" s="154">
        <f t="shared" si="29"/>
        <v>0</v>
      </c>
      <c r="AI21" s="31"/>
    </row>
    <row r="22" spans="3:35" x14ac:dyDescent="0.2">
      <c r="C22" s="13"/>
      <c r="D22" s="19">
        <f t="shared" si="14"/>
        <v>12</v>
      </c>
      <c r="E22" s="189" t="str">
        <f>IF(OR('Services - NHC'!E21="",'Services - NHC'!E21="[Enter service]"),"",'Services - NHC'!E21)</f>
        <v>Policy &amp; Project Strategist</v>
      </c>
      <c r="F22" s="190" t="str">
        <f>IF(OR('Services - NHC'!F21="",'Services - NHC'!F21="[Select]"),"",'Services - NHC'!F21)</f>
        <v>Mixed</v>
      </c>
      <c r="G22" s="202">
        <f>IF('Revenue - NHC'!S23="","",'Revenue - NHC'!S23)</f>
        <v>0</v>
      </c>
      <c r="H22" s="202">
        <f>IF('Revenue - WHC'!S23="","",'Revenue - WHC'!S23)</f>
        <v>0</v>
      </c>
      <c r="I22" s="202">
        <f>IF('Expenditure- NHC'!L22="","",'Expenditure- NHC'!L22)</f>
        <v>1345964</v>
      </c>
      <c r="J22" s="201">
        <f>IF('Expenditure - WHC'!L22="","",'Expenditure - WHC'!L22)</f>
        <v>1345964</v>
      </c>
      <c r="K22" s="218">
        <f t="shared" si="6"/>
        <v>0</v>
      </c>
      <c r="L22" s="222">
        <f t="shared" si="7"/>
        <v>0</v>
      </c>
      <c r="M22" s="216"/>
      <c r="N22" s="217"/>
      <c r="P22" s="13"/>
      <c r="Q22" s="195" t="str">
        <f>'Assets - NHC'!E80</f>
        <v>Computers and telecommunications</v>
      </c>
      <c r="R22" s="154">
        <f>'Assets - NHC'!N80</f>
        <v>0</v>
      </c>
      <c r="S22" s="154">
        <f>'Assets - NHC'!O80</f>
        <v>937300</v>
      </c>
      <c r="T22" s="154">
        <f>'Assets - NHC'!P80</f>
        <v>0</v>
      </c>
      <c r="U22" s="154">
        <f>'Assets - NHC'!Q80</f>
        <v>800000</v>
      </c>
      <c r="V22" s="154">
        <f>'Assets - NHC'!R80</f>
        <v>1737300</v>
      </c>
      <c r="W22" s="154">
        <f>'Assets - WHC'!N80</f>
        <v>0</v>
      </c>
      <c r="X22" s="154">
        <f>'Assets - WHC'!O80</f>
        <v>937300</v>
      </c>
      <c r="Y22" s="154">
        <f>'Assets - WHC'!P80</f>
        <v>0</v>
      </c>
      <c r="Z22" s="154">
        <f>'Assets - WHC'!Q80</f>
        <v>800000</v>
      </c>
      <c r="AA22" s="154">
        <f>'Assets - WHC'!R80</f>
        <v>1737300</v>
      </c>
      <c r="AB22" s="196"/>
      <c r="AC22" s="195" t="str">
        <f t="shared" si="8"/>
        <v>Computers and telecommunications</v>
      </c>
      <c r="AD22" s="154">
        <f t="shared" si="25"/>
        <v>0</v>
      </c>
      <c r="AE22" s="154">
        <f t="shared" si="26"/>
        <v>0</v>
      </c>
      <c r="AF22" s="154">
        <f t="shared" si="27"/>
        <v>0</v>
      </c>
      <c r="AG22" s="154">
        <f t="shared" si="28"/>
        <v>0</v>
      </c>
      <c r="AH22" s="154">
        <f t="shared" si="29"/>
        <v>0</v>
      </c>
      <c r="AI22" s="31"/>
    </row>
    <row r="23" spans="3:35" x14ac:dyDescent="0.2">
      <c r="C23" s="13"/>
      <c r="D23" s="90">
        <f t="shared" si="14"/>
        <v>13</v>
      </c>
      <c r="E23" s="189" t="str">
        <f>IF(OR('Services - NHC'!E22="",'Services - NHC'!E22="[Enter service]"),"",'Services - NHC'!E22)</f>
        <v>CEO</v>
      </c>
      <c r="F23" s="190" t="str">
        <f>IF(OR('Services - NHC'!F22="",'Services - NHC'!F22="[Select]"),"",'Services - NHC'!F22)</f>
        <v>Mixed</v>
      </c>
      <c r="G23" s="202">
        <f>IF('Revenue - NHC'!S24="","",'Revenue - NHC'!S24)</f>
        <v>0</v>
      </c>
      <c r="H23" s="202">
        <f>IF('Revenue - WHC'!S24="","",'Revenue - WHC'!S24)</f>
        <v>0</v>
      </c>
      <c r="I23" s="202">
        <f>IF('Expenditure- NHC'!L23="","",'Expenditure- NHC'!L23)</f>
        <v>837311</v>
      </c>
      <c r="J23" s="201">
        <f>IF('Expenditure - WHC'!L23="","",'Expenditure - WHC'!L23)</f>
        <v>837311</v>
      </c>
      <c r="K23" s="218">
        <f t="shared" si="6"/>
        <v>0</v>
      </c>
      <c r="L23" s="222">
        <f t="shared" si="7"/>
        <v>0</v>
      </c>
      <c r="M23" s="216"/>
      <c r="N23" s="217"/>
      <c r="P23" s="13"/>
      <c r="Q23" s="195" t="str">
        <f>'Assets - NHC'!E81</f>
        <v>Library books</v>
      </c>
      <c r="R23" s="154">
        <f>'Assets - NHC'!N81</f>
        <v>389881</v>
      </c>
      <c r="S23" s="154">
        <f>'Assets - NHC'!O81</f>
        <v>0</v>
      </c>
      <c r="T23" s="154">
        <f>'Assets - NHC'!P81</f>
        <v>0</v>
      </c>
      <c r="U23" s="154">
        <f>'Assets - NHC'!Q81</f>
        <v>0</v>
      </c>
      <c r="V23" s="154">
        <f>'Assets - NHC'!R81</f>
        <v>389881</v>
      </c>
      <c r="W23" s="154">
        <f>'Assets - WHC'!N81</f>
        <v>389881</v>
      </c>
      <c r="X23" s="154">
        <f>'Assets - WHC'!O81</f>
        <v>0</v>
      </c>
      <c r="Y23" s="154">
        <f>'Assets - WHC'!P81</f>
        <v>0</v>
      </c>
      <c r="Z23" s="154">
        <f>'Assets - WHC'!Q81</f>
        <v>0</v>
      </c>
      <c r="AA23" s="154">
        <f>'Assets - WHC'!R81</f>
        <v>389881</v>
      </c>
      <c r="AB23" s="196"/>
      <c r="AC23" s="195" t="str">
        <f t="shared" si="8"/>
        <v>Library books</v>
      </c>
      <c r="AD23" s="154">
        <f t="shared" si="25"/>
        <v>0</v>
      </c>
      <c r="AE23" s="154">
        <f t="shared" si="26"/>
        <v>0</v>
      </c>
      <c r="AF23" s="154">
        <f t="shared" si="27"/>
        <v>0</v>
      </c>
      <c r="AG23" s="154">
        <f t="shared" si="28"/>
        <v>0</v>
      </c>
      <c r="AH23" s="154">
        <f t="shared" si="29"/>
        <v>0</v>
      </c>
      <c r="AI23" s="31"/>
    </row>
    <row r="24" spans="3:35" x14ac:dyDescent="0.2">
      <c r="C24" s="13"/>
      <c r="D24" s="19">
        <f t="shared" si="14"/>
        <v>14</v>
      </c>
      <c r="E24" s="189" t="str">
        <f>IF(OR('Services - NHC'!E23="",'Services - NHC'!E23="[Enter service]"),"",'Services - NHC'!E23)</f>
        <v>Governance &amp; Administration</v>
      </c>
      <c r="F24" s="190" t="str">
        <f>IF(OR('Services - NHC'!F23="",'Services - NHC'!F23="[Select]"),"",'Services - NHC'!F23)</f>
        <v>Mixed</v>
      </c>
      <c r="G24" s="202">
        <f>IF('Revenue - NHC'!S25="","",'Revenue - NHC'!S25)</f>
        <v>3500</v>
      </c>
      <c r="H24" s="202">
        <f>IF('Revenue - WHC'!S25="","",'Revenue - WHC'!S25)</f>
        <v>3500</v>
      </c>
      <c r="I24" s="202">
        <f>IF('Expenditure- NHC'!L24="","",'Expenditure- NHC'!L24)</f>
        <v>1590912</v>
      </c>
      <c r="J24" s="201">
        <f>IF('Expenditure - WHC'!L24="","",'Expenditure - WHC'!L24)</f>
        <v>1590912</v>
      </c>
      <c r="K24" s="218">
        <f t="shared" si="6"/>
        <v>0</v>
      </c>
      <c r="L24" s="222">
        <f t="shared" si="7"/>
        <v>0</v>
      </c>
      <c r="M24" s="216"/>
      <c r="N24" s="217"/>
      <c r="P24" s="13"/>
      <c r="Q24" s="209" t="str">
        <f>'Assets - NHC'!E82</f>
        <v>Infrastructure</v>
      </c>
      <c r="R24" s="194">
        <f>SUM(R25:R34)</f>
        <v>29745289</v>
      </c>
      <c r="S24" s="194">
        <f t="shared" ref="S24:V24" si="30">SUM(S25:S34)</f>
        <v>17988052</v>
      </c>
      <c r="T24" s="194">
        <f t="shared" si="30"/>
        <v>2100000</v>
      </c>
      <c r="U24" s="194">
        <f t="shared" si="30"/>
        <v>1497919</v>
      </c>
      <c r="V24" s="194">
        <f t="shared" si="30"/>
        <v>51331260</v>
      </c>
      <c r="W24" s="194">
        <f>SUM(W25:W34)</f>
        <v>30330289</v>
      </c>
      <c r="X24" s="194">
        <f t="shared" ref="X24" si="31">SUM(X25:X34)</f>
        <v>18436052</v>
      </c>
      <c r="Y24" s="194">
        <f t="shared" ref="Y24" si="32">SUM(Y25:Y34)</f>
        <v>2100000</v>
      </c>
      <c r="Z24" s="194">
        <f t="shared" ref="Z24" si="33">SUM(Z25:Z34)</f>
        <v>1497919</v>
      </c>
      <c r="AA24" s="194">
        <f t="shared" ref="AA24" si="34">SUM(AA25:AA34)</f>
        <v>52364260</v>
      </c>
      <c r="AB24" s="196"/>
      <c r="AC24" s="209" t="str">
        <f t="shared" si="8"/>
        <v>Infrastructure</v>
      </c>
      <c r="AD24" s="194">
        <f t="shared" ref="AD24" si="35">SUM(AD25:AD34)</f>
        <v>585000</v>
      </c>
      <c r="AE24" s="194">
        <f t="shared" ref="AE24" si="36">SUM(AE25:AE34)</f>
        <v>448000</v>
      </c>
      <c r="AF24" s="194">
        <f t="shared" ref="AF24" si="37">SUM(AF25:AF34)</f>
        <v>0</v>
      </c>
      <c r="AG24" s="194">
        <f t="shared" ref="AG24" si="38">SUM(AG25:AG34)</f>
        <v>0</v>
      </c>
      <c r="AH24" s="194">
        <f t="shared" ref="AH24" si="39">SUM(AH25:AH34)</f>
        <v>1033000</v>
      </c>
      <c r="AI24" s="31"/>
    </row>
    <row r="25" spans="3:35" x14ac:dyDescent="0.2">
      <c r="C25" s="13"/>
      <c r="D25" s="19">
        <f t="shared" si="14"/>
        <v>15</v>
      </c>
      <c r="E25" s="189" t="str">
        <f>IF(OR('Services - NHC'!E24="",'Services - NHC'!E24="[Enter service]"),"",'Services - NHC'!E24)</f>
        <v>Major Projects</v>
      </c>
      <c r="F25" s="190" t="str">
        <f>IF(OR('Services - NHC'!F24="",'Services - NHC'!F24="[Select]"),"",'Services - NHC'!F24)</f>
        <v>Mixed</v>
      </c>
      <c r="G25" s="202">
        <f>IF('Revenue - NHC'!S26="","",'Revenue - NHC'!S26)</f>
        <v>118244</v>
      </c>
      <c r="H25" s="202">
        <f>IF('Revenue - WHC'!S26="","",'Revenue - WHC'!S26)</f>
        <v>118244</v>
      </c>
      <c r="I25" s="202">
        <f>IF('Expenditure- NHC'!L25="","",'Expenditure- NHC'!L25)</f>
        <v>4103060</v>
      </c>
      <c r="J25" s="201">
        <f>IF('Expenditure - WHC'!L25="","",'Expenditure - WHC'!L25)</f>
        <v>4103060</v>
      </c>
      <c r="K25" s="218">
        <f t="shared" si="6"/>
        <v>0</v>
      </c>
      <c r="L25" s="222">
        <f t="shared" si="7"/>
        <v>0</v>
      </c>
      <c r="M25" s="216"/>
      <c r="N25" s="217"/>
      <c r="P25" s="13"/>
      <c r="Q25" s="195" t="str">
        <f>'Assets - NHC'!E83</f>
        <v>Roads</v>
      </c>
      <c r="R25" s="154">
        <f>'Assets - NHC'!N83</f>
        <v>17382591</v>
      </c>
      <c r="S25" s="154">
        <f>'Assets - NHC'!O83</f>
        <v>9798644</v>
      </c>
      <c r="T25" s="154">
        <f>'Assets - NHC'!P83</f>
        <v>0</v>
      </c>
      <c r="U25" s="154">
        <f>'Assets - NHC'!Q83</f>
        <v>1187500</v>
      </c>
      <c r="V25" s="154">
        <f>'Assets - NHC'!R83</f>
        <v>28368735</v>
      </c>
      <c r="W25" s="154">
        <f>'Assets - WHC'!N83</f>
        <v>17382591</v>
      </c>
      <c r="X25" s="154">
        <f>'Assets - WHC'!O83</f>
        <v>10246644</v>
      </c>
      <c r="Y25" s="154">
        <f>'Assets - WHC'!P83</f>
        <v>0</v>
      </c>
      <c r="Z25" s="154">
        <f>'Assets - WHC'!Q83</f>
        <v>1187500</v>
      </c>
      <c r="AA25" s="154">
        <f>'Assets - WHC'!R83</f>
        <v>28816735</v>
      </c>
      <c r="AB25" s="196"/>
      <c r="AC25" s="195" t="str">
        <f t="shared" si="8"/>
        <v>Roads</v>
      </c>
      <c r="AD25" s="154">
        <f t="shared" ref="AD25:AD34" si="40">W25-R25</f>
        <v>0</v>
      </c>
      <c r="AE25" s="154">
        <f t="shared" ref="AE25:AE34" si="41">X25-S25</f>
        <v>448000</v>
      </c>
      <c r="AF25" s="154">
        <f t="shared" ref="AF25:AF34" si="42">Y25-T25</f>
        <v>0</v>
      </c>
      <c r="AG25" s="154">
        <f t="shared" ref="AG25:AG34" si="43">Z25-U25</f>
        <v>0</v>
      </c>
      <c r="AH25" s="154">
        <f t="shared" ref="AH25:AH34" si="44">AA25-V25</f>
        <v>448000</v>
      </c>
      <c r="AI25" s="31"/>
    </row>
    <row r="26" spans="3:35" x14ac:dyDescent="0.2">
      <c r="C26" s="13"/>
      <c r="D26" s="19">
        <f t="shared" si="14"/>
        <v>16</v>
      </c>
      <c r="E26" s="189" t="str">
        <f>IF(OR('Services - NHC'!E25="",'Services - NHC'!E25="[Enter service]"),"",'Services - NHC'!E25)</f>
        <v>Building</v>
      </c>
      <c r="F26" s="190" t="str">
        <f>IF(OR('Services - NHC'!F25="",'Services - NHC'!F25="[Select]"),"",'Services - NHC'!F25)</f>
        <v>External</v>
      </c>
      <c r="G26" s="202">
        <f>IF('Revenue - NHC'!S27="","",'Revenue - NHC'!S27)</f>
        <v>442274</v>
      </c>
      <c r="H26" s="202">
        <f>IF('Revenue - WHC'!S27="","",'Revenue - WHC'!S27)</f>
        <v>442274</v>
      </c>
      <c r="I26" s="202">
        <f>IF('Expenditure- NHC'!L26="","",'Expenditure- NHC'!L26)</f>
        <v>488761</v>
      </c>
      <c r="J26" s="201">
        <f>IF('Expenditure - WHC'!L26="","",'Expenditure - WHC'!L26)</f>
        <v>488761</v>
      </c>
      <c r="K26" s="218">
        <f t="shared" si="6"/>
        <v>0</v>
      </c>
      <c r="L26" s="222">
        <f t="shared" si="7"/>
        <v>0</v>
      </c>
      <c r="M26" s="216"/>
      <c r="N26" s="217"/>
      <c r="P26" s="13"/>
      <c r="Q26" s="195" t="str">
        <f>'Assets - NHC'!E84</f>
        <v>Bridges</v>
      </c>
      <c r="R26" s="154">
        <f>'Assets - NHC'!N84</f>
        <v>0</v>
      </c>
      <c r="S26" s="154">
        <f>'Assets - NHC'!O84</f>
        <v>220500</v>
      </c>
      <c r="T26" s="154">
        <f>'Assets - NHC'!P84</f>
        <v>0</v>
      </c>
      <c r="U26" s="154">
        <f>'Assets - NHC'!Q84</f>
        <v>0</v>
      </c>
      <c r="V26" s="154">
        <f>'Assets - NHC'!R84</f>
        <v>220500</v>
      </c>
      <c r="W26" s="154">
        <f>'Assets - WHC'!N84</f>
        <v>0</v>
      </c>
      <c r="X26" s="154">
        <f>'Assets - WHC'!O84</f>
        <v>220500</v>
      </c>
      <c r="Y26" s="154">
        <f>'Assets - WHC'!P84</f>
        <v>0</v>
      </c>
      <c r="Z26" s="154">
        <f>'Assets - WHC'!Q84</f>
        <v>0</v>
      </c>
      <c r="AA26" s="154">
        <f>'Assets - WHC'!R84</f>
        <v>220500</v>
      </c>
      <c r="AB26" s="196"/>
      <c r="AC26" s="195" t="str">
        <f t="shared" si="8"/>
        <v>Bridges</v>
      </c>
      <c r="AD26" s="154">
        <f t="shared" si="40"/>
        <v>0</v>
      </c>
      <c r="AE26" s="154">
        <f t="shared" si="41"/>
        <v>0</v>
      </c>
      <c r="AF26" s="154">
        <f t="shared" si="42"/>
        <v>0</v>
      </c>
      <c r="AG26" s="154">
        <f t="shared" si="43"/>
        <v>0</v>
      </c>
      <c r="AH26" s="154">
        <f t="shared" si="44"/>
        <v>0</v>
      </c>
      <c r="AI26" s="31"/>
    </row>
    <row r="27" spans="3:35" x14ac:dyDescent="0.2">
      <c r="C27" s="13"/>
      <c r="D27" s="90">
        <f t="shared" si="14"/>
        <v>17</v>
      </c>
      <c r="E27" s="189" t="str">
        <f>IF(OR('Services - NHC'!E26="",'Services - NHC'!E26="[Enter service]"),"",'Services - NHC'!E26)</f>
        <v>City Services</v>
      </c>
      <c r="F27" s="190" t="str">
        <f>IF(OR('Services - NHC'!F26="",'Services - NHC'!F26="[Select]"),"",'Services - NHC'!F26)</f>
        <v>External</v>
      </c>
      <c r="G27" s="202">
        <f>IF('Revenue - NHC'!S28="","",'Revenue - NHC'!S28)</f>
        <v>4901619</v>
      </c>
      <c r="H27" s="202">
        <f>IF('Revenue - WHC'!S28="","",'Revenue - WHC'!S28)</f>
        <v>4901619</v>
      </c>
      <c r="I27" s="202">
        <f>IF('Expenditure- NHC'!L27="","",'Expenditure- NHC'!L27)</f>
        <v>35418177</v>
      </c>
      <c r="J27" s="201">
        <f>IF('Expenditure - WHC'!L27="","",'Expenditure - WHC'!L27)</f>
        <v>35418177</v>
      </c>
      <c r="K27" s="218">
        <f t="shared" si="6"/>
        <v>0</v>
      </c>
      <c r="L27" s="222">
        <f t="shared" si="7"/>
        <v>0</v>
      </c>
      <c r="M27" s="216"/>
      <c r="N27" s="217"/>
      <c r="P27" s="13"/>
      <c r="Q27" s="195" t="str">
        <f>'Assets - NHC'!E85</f>
        <v>Footpaths and cycleways</v>
      </c>
      <c r="R27" s="154">
        <f>'Assets - NHC'!N85</f>
        <v>261206</v>
      </c>
      <c r="S27" s="154">
        <f>'Assets - NHC'!O85</f>
        <v>690600</v>
      </c>
      <c r="T27" s="154">
        <f>'Assets - NHC'!P85</f>
        <v>0</v>
      </c>
      <c r="U27" s="154">
        <f>'Assets - NHC'!Q85</f>
        <v>0</v>
      </c>
      <c r="V27" s="154">
        <f>'Assets - NHC'!R85</f>
        <v>951806</v>
      </c>
      <c r="W27" s="154">
        <f>'Assets - WHC'!N85</f>
        <v>261206</v>
      </c>
      <c r="X27" s="154">
        <f>'Assets - WHC'!O85</f>
        <v>690600</v>
      </c>
      <c r="Y27" s="154">
        <f>'Assets - WHC'!P85</f>
        <v>0</v>
      </c>
      <c r="Z27" s="154">
        <f>'Assets - WHC'!Q85</f>
        <v>0</v>
      </c>
      <c r="AA27" s="154">
        <f>'Assets - WHC'!R85</f>
        <v>951806</v>
      </c>
      <c r="AB27" s="196"/>
      <c r="AC27" s="195" t="str">
        <f t="shared" si="8"/>
        <v>Footpaths and cycleways</v>
      </c>
      <c r="AD27" s="154">
        <f t="shared" si="40"/>
        <v>0</v>
      </c>
      <c r="AE27" s="154">
        <f t="shared" si="41"/>
        <v>0</v>
      </c>
      <c r="AF27" s="154">
        <f t="shared" si="42"/>
        <v>0</v>
      </c>
      <c r="AG27" s="154">
        <f t="shared" si="43"/>
        <v>0</v>
      </c>
      <c r="AH27" s="154">
        <f t="shared" si="44"/>
        <v>0</v>
      </c>
      <c r="AI27" s="31"/>
    </row>
    <row r="28" spans="3:35" x14ac:dyDescent="0.2">
      <c r="C28" s="13"/>
      <c r="D28" s="19">
        <f t="shared" si="14"/>
        <v>18</v>
      </c>
      <c r="E28" s="189" t="str">
        <f>IF(OR('Services - NHC'!E27="",'Services - NHC'!E27="[Enter service]"),"",'Services - NHC'!E27)</f>
        <v>Property Management</v>
      </c>
      <c r="F28" s="190" t="str">
        <f>IF(OR('Services - NHC'!F27="",'Services - NHC'!F27="[Select]"),"",'Services - NHC'!F27)</f>
        <v>Mixed</v>
      </c>
      <c r="G28" s="202">
        <f>IF('Revenue - NHC'!S29="","",'Revenue - NHC'!S29)</f>
        <v>926459</v>
      </c>
      <c r="H28" s="202">
        <f>IF('Revenue - WHC'!S29="","",'Revenue - WHC'!S29)</f>
        <v>926459</v>
      </c>
      <c r="I28" s="202">
        <f>IF('Expenditure- NHC'!L28="","",'Expenditure- NHC'!L28)</f>
        <v>1440521</v>
      </c>
      <c r="J28" s="201">
        <f>IF('Expenditure - WHC'!L28="","",'Expenditure - WHC'!L28)</f>
        <v>1440521</v>
      </c>
      <c r="K28" s="218">
        <f t="shared" si="6"/>
        <v>0</v>
      </c>
      <c r="L28" s="222">
        <f t="shared" si="7"/>
        <v>0</v>
      </c>
      <c r="M28" s="216"/>
      <c r="N28" s="217"/>
      <c r="P28" s="13"/>
      <c r="Q28" s="195" t="str">
        <f>'Assets - NHC'!E86</f>
        <v>Drainage</v>
      </c>
      <c r="R28" s="154">
        <f>'Assets - NHC'!N86</f>
        <v>0</v>
      </c>
      <c r="S28" s="154">
        <f>'Assets - NHC'!O86</f>
        <v>1328000</v>
      </c>
      <c r="T28" s="154">
        <f>'Assets - NHC'!P86</f>
        <v>0</v>
      </c>
      <c r="U28" s="154">
        <f>'Assets - NHC'!Q86</f>
        <v>0</v>
      </c>
      <c r="V28" s="154">
        <f>'Assets - NHC'!R86</f>
        <v>1328000</v>
      </c>
      <c r="W28" s="154">
        <f>'Assets - WHC'!N86</f>
        <v>0</v>
      </c>
      <c r="X28" s="154">
        <f>'Assets - WHC'!O86</f>
        <v>1328000</v>
      </c>
      <c r="Y28" s="154">
        <f>'Assets - WHC'!P86</f>
        <v>0</v>
      </c>
      <c r="Z28" s="154">
        <f>'Assets - WHC'!Q86</f>
        <v>0</v>
      </c>
      <c r="AA28" s="154">
        <f>'Assets - WHC'!R86</f>
        <v>1328000</v>
      </c>
      <c r="AB28" s="196"/>
      <c r="AC28" s="195" t="str">
        <f t="shared" si="8"/>
        <v>Drainage</v>
      </c>
      <c r="AD28" s="154">
        <f t="shared" si="40"/>
        <v>0</v>
      </c>
      <c r="AE28" s="154">
        <f t="shared" si="41"/>
        <v>0</v>
      </c>
      <c r="AF28" s="154">
        <f t="shared" si="42"/>
        <v>0</v>
      </c>
      <c r="AG28" s="154">
        <f t="shared" si="43"/>
        <v>0</v>
      </c>
      <c r="AH28" s="154">
        <f t="shared" si="44"/>
        <v>0</v>
      </c>
      <c r="AI28" s="31"/>
    </row>
    <row r="29" spans="3:35" x14ac:dyDescent="0.2">
      <c r="C29" s="13"/>
      <c r="D29" s="19">
        <f t="shared" si="14"/>
        <v>19</v>
      </c>
      <c r="E29" s="189" t="str">
        <f>IF(OR('Services - NHC'!E28="",'Services - NHC'!E28="[Enter service]"),"",'Services - NHC'!E28)</f>
        <v>Community Amenity</v>
      </c>
      <c r="F29" s="190" t="str">
        <f>IF(OR('Services - NHC'!F28="",'Services - NHC'!F28="[Select]"),"",'Services - NHC'!F28)</f>
        <v>External</v>
      </c>
      <c r="G29" s="202">
        <f>IF('Revenue - NHC'!S30="","",'Revenue - NHC'!S30)</f>
        <v>7783992</v>
      </c>
      <c r="H29" s="202">
        <f>IF('Revenue - WHC'!S30="","",'Revenue - WHC'!S30)</f>
        <v>7783992</v>
      </c>
      <c r="I29" s="202">
        <f>IF('Expenditure- NHC'!L29="","",'Expenditure- NHC'!L29)</f>
        <v>4399624</v>
      </c>
      <c r="J29" s="201">
        <f>IF('Expenditure - WHC'!L29="","",'Expenditure - WHC'!L29)</f>
        <v>4399624</v>
      </c>
      <c r="K29" s="218">
        <f t="shared" si="6"/>
        <v>0</v>
      </c>
      <c r="L29" s="222">
        <f t="shared" si="7"/>
        <v>0</v>
      </c>
      <c r="M29" s="216"/>
      <c r="N29" s="217"/>
      <c r="P29" s="13"/>
      <c r="Q29" s="195" t="str">
        <f>'Assets - NHC'!E87</f>
        <v>Recreastional, leisure and community facilities</v>
      </c>
      <c r="R29" s="154">
        <f>'Assets - NHC'!N87</f>
        <v>0</v>
      </c>
      <c r="S29" s="154">
        <f>'Assets - NHC'!O87</f>
        <v>4402580</v>
      </c>
      <c r="T29" s="154">
        <f>'Assets - NHC'!P87</f>
        <v>0</v>
      </c>
      <c r="U29" s="154">
        <f>'Assets - NHC'!Q87</f>
        <v>0</v>
      </c>
      <c r="V29" s="154">
        <f>'Assets - NHC'!R87</f>
        <v>4402580</v>
      </c>
      <c r="W29" s="154">
        <f>'Assets - WHC'!N87</f>
        <v>0</v>
      </c>
      <c r="X29" s="154">
        <f>'Assets - WHC'!O87</f>
        <v>4402580</v>
      </c>
      <c r="Y29" s="154">
        <f>'Assets - WHC'!P87</f>
        <v>0</v>
      </c>
      <c r="Z29" s="154">
        <f>'Assets - WHC'!Q87</f>
        <v>0</v>
      </c>
      <c r="AA29" s="154">
        <f>'Assets - WHC'!R87</f>
        <v>4402580</v>
      </c>
      <c r="AB29" s="196"/>
      <c r="AC29" s="195" t="str">
        <f t="shared" si="8"/>
        <v>Recreastional, leisure and community facilities</v>
      </c>
      <c r="AD29" s="154">
        <f t="shared" si="40"/>
        <v>0</v>
      </c>
      <c r="AE29" s="154">
        <f t="shared" si="41"/>
        <v>0</v>
      </c>
      <c r="AF29" s="154">
        <f t="shared" si="42"/>
        <v>0</v>
      </c>
      <c r="AG29" s="154">
        <f t="shared" si="43"/>
        <v>0</v>
      </c>
      <c r="AH29" s="154">
        <f t="shared" si="44"/>
        <v>0</v>
      </c>
      <c r="AI29" s="31"/>
    </row>
    <row r="30" spans="3:35" x14ac:dyDescent="0.2">
      <c r="C30" s="13"/>
      <c r="D30" s="19">
        <f t="shared" si="14"/>
        <v>20</v>
      </c>
      <c r="E30" s="189" t="str">
        <f>IF(OR('Services - NHC'!E29="",'Services - NHC'!E29="[Enter service]"),"",'Services - NHC'!E29)</f>
        <v>Environmental Services</v>
      </c>
      <c r="F30" s="190" t="str">
        <f>IF(OR('Services - NHC'!F29="",'Services - NHC'!F29="[Select]"),"",'Services - NHC'!F29)</f>
        <v>External</v>
      </c>
      <c r="G30" s="202">
        <f>IF('Revenue - NHC'!S31="","",'Revenue - NHC'!S31)</f>
        <v>618000</v>
      </c>
      <c r="H30" s="202">
        <f>IF('Revenue - WHC'!S31="","",'Revenue - WHC'!S31)</f>
        <v>618000</v>
      </c>
      <c r="I30" s="202">
        <f>IF('Expenditure- NHC'!L30="","",'Expenditure- NHC'!L30)</f>
        <v>1126396</v>
      </c>
      <c r="J30" s="201">
        <f>IF('Expenditure - WHC'!L30="","",'Expenditure - WHC'!L30)</f>
        <v>1126396</v>
      </c>
      <c r="K30" s="218">
        <f t="shared" si="6"/>
        <v>0</v>
      </c>
      <c r="L30" s="222">
        <f t="shared" si="7"/>
        <v>0</v>
      </c>
      <c r="M30" s="216"/>
      <c r="N30" s="217"/>
      <c r="P30" s="13"/>
      <c r="Q30" s="195" t="str">
        <f>'Assets - NHC'!E88</f>
        <v>Waste management</v>
      </c>
      <c r="R30" s="154">
        <f>'Assets - NHC'!N88</f>
        <v>0</v>
      </c>
      <c r="S30" s="154">
        <f>'Assets - NHC'!O88</f>
        <v>332592</v>
      </c>
      <c r="T30" s="154">
        <f>'Assets - NHC'!P88</f>
        <v>2100000</v>
      </c>
      <c r="U30" s="154">
        <f>'Assets - NHC'!Q88</f>
        <v>0</v>
      </c>
      <c r="V30" s="154">
        <f>'Assets - NHC'!R88</f>
        <v>2432592</v>
      </c>
      <c r="W30" s="154">
        <f>'Assets - WHC'!N88</f>
        <v>0</v>
      </c>
      <c r="X30" s="154">
        <f>'Assets - WHC'!O88</f>
        <v>332592</v>
      </c>
      <c r="Y30" s="154">
        <f>'Assets - WHC'!P88</f>
        <v>2100000</v>
      </c>
      <c r="Z30" s="154">
        <f>'Assets - WHC'!Q88</f>
        <v>0</v>
      </c>
      <c r="AA30" s="154">
        <f>'Assets - WHC'!R88</f>
        <v>2432592</v>
      </c>
      <c r="AB30" s="196"/>
      <c r="AC30" s="195" t="str">
        <f t="shared" si="8"/>
        <v>Waste management</v>
      </c>
      <c r="AD30" s="154">
        <f t="shared" si="40"/>
        <v>0</v>
      </c>
      <c r="AE30" s="154">
        <f t="shared" si="41"/>
        <v>0</v>
      </c>
      <c r="AF30" s="154">
        <f t="shared" si="42"/>
        <v>0</v>
      </c>
      <c r="AG30" s="154">
        <f t="shared" si="43"/>
        <v>0</v>
      </c>
      <c r="AH30" s="154">
        <f t="shared" si="44"/>
        <v>0</v>
      </c>
      <c r="AI30" s="31"/>
    </row>
    <row r="31" spans="3:35" x14ac:dyDescent="0.2">
      <c r="C31" s="13"/>
      <c r="D31" s="90">
        <f t="shared" si="14"/>
        <v>21</v>
      </c>
      <c r="E31" s="189" t="str">
        <f>IF(OR('Services - NHC'!E30="",'Services - NHC'!E30="[Enter service]"),"",'Services - NHC'!E30)</f>
        <v>Facilities</v>
      </c>
      <c r="F31" s="190" t="str">
        <f>IF(OR('Services - NHC'!F30="",'Services - NHC'!F30="[Select]"),"",'Services - NHC'!F30)</f>
        <v>External</v>
      </c>
      <c r="G31" s="202">
        <f>IF('Revenue - NHC'!S32="","",'Revenue - NHC'!S32)</f>
        <v>0</v>
      </c>
      <c r="H31" s="202">
        <f>IF('Revenue - WHC'!S32="","",'Revenue - WHC'!S32)</f>
        <v>0</v>
      </c>
      <c r="I31" s="202">
        <f>IF('Expenditure- NHC'!L31="","",'Expenditure- NHC'!L31)</f>
        <v>4153777</v>
      </c>
      <c r="J31" s="201">
        <f>IF('Expenditure - WHC'!L31="","",'Expenditure - WHC'!L31)</f>
        <v>4153777</v>
      </c>
      <c r="K31" s="218">
        <f t="shared" ref="K31:K94" si="45">IFERROR(H31-G31,"")</f>
        <v>0</v>
      </c>
      <c r="L31" s="222">
        <f t="shared" ref="L31:L94" si="46">IFERROR(J31-I31,"")</f>
        <v>0</v>
      </c>
      <c r="M31" s="216"/>
      <c r="N31" s="217"/>
      <c r="P31" s="13"/>
      <c r="Q31" s="195" t="str">
        <f>'Assets - NHC'!E89</f>
        <v>Parks, open space and streetscapes</v>
      </c>
      <c r="R31" s="154">
        <f>'Assets - NHC'!N89</f>
        <v>0</v>
      </c>
      <c r="S31" s="154">
        <f>'Assets - NHC'!O89</f>
        <v>769976</v>
      </c>
      <c r="T31" s="154">
        <f>'Assets - NHC'!P89</f>
        <v>0</v>
      </c>
      <c r="U31" s="154">
        <f>'Assets - NHC'!Q89</f>
        <v>288246</v>
      </c>
      <c r="V31" s="154">
        <f>'Assets - NHC'!R89</f>
        <v>1058222</v>
      </c>
      <c r="W31" s="154">
        <f>'Assets - WHC'!N89</f>
        <v>0</v>
      </c>
      <c r="X31" s="154">
        <f>'Assets - WHC'!O89</f>
        <v>769976</v>
      </c>
      <c r="Y31" s="154">
        <f>'Assets - WHC'!P89</f>
        <v>0</v>
      </c>
      <c r="Z31" s="154">
        <f>'Assets - WHC'!Q89</f>
        <v>288246</v>
      </c>
      <c r="AA31" s="154">
        <f>'Assets - WHC'!R89</f>
        <v>1058222</v>
      </c>
      <c r="AB31" s="196"/>
      <c r="AC31" s="195" t="str">
        <f t="shared" si="8"/>
        <v>Parks, open space and streetscapes</v>
      </c>
      <c r="AD31" s="154">
        <f t="shared" si="40"/>
        <v>0</v>
      </c>
      <c r="AE31" s="154">
        <f t="shared" si="41"/>
        <v>0</v>
      </c>
      <c r="AF31" s="154">
        <f t="shared" si="42"/>
        <v>0</v>
      </c>
      <c r="AG31" s="154">
        <f t="shared" si="43"/>
        <v>0</v>
      </c>
      <c r="AH31" s="154">
        <f t="shared" si="44"/>
        <v>0</v>
      </c>
      <c r="AI31" s="31"/>
    </row>
    <row r="32" spans="3:35" x14ac:dyDescent="0.2">
      <c r="C32" s="13"/>
      <c r="D32" s="19">
        <f t="shared" si="14"/>
        <v>22</v>
      </c>
      <c r="E32" s="189" t="str">
        <f>IF(OR('Services - NHC'!E31="",'Services - NHC'!E31="[Enter service]"),"",'Services - NHC'!E31)</f>
        <v>Growth &amp; Development</v>
      </c>
      <c r="F32" s="190" t="str">
        <f>IF(OR('Services - NHC'!F31="",'Services - NHC'!F31="[Select]"),"",'Services - NHC'!F31)</f>
        <v>Mixed</v>
      </c>
      <c r="G32" s="202">
        <f>IF('Revenue - NHC'!S33="","",'Revenue - NHC'!S33)</f>
        <v>11898000</v>
      </c>
      <c r="H32" s="202">
        <f>IF('Revenue - WHC'!S33="","",'Revenue - WHC'!S33)</f>
        <v>11898000</v>
      </c>
      <c r="I32" s="202">
        <f>IF('Expenditure- NHC'!L32="","",'Expenditure- NHC'!L32)</f>
        <v>383889</v>
      </c>
      <c r="J32" s="201">
        <f>IF('Expenditure - WHC'!L32="","",'Expenditure - WHC'!L32)</f>
        <v>383889</v>
      </c>
      <c r="K32" s="218">
        <f t="shared" si="45"/>
        <v>0</v>
      </c>
      <c r="L32" s="222">
        <f t="shared" si="46"/>
        <v>0</v>
      </c>
      <c r="M32" s="216"/>
      <c r="N32" s="217"/>
      <c r="P32" s="13"/>
      <c r="Q32" s="195" t="str">
        <f>'Assets - NHC'!E90</f>
        <v>Aerodromes</v>
      </c>
      <c r="R32" s="159">
        <f>'Assets - NHC'!N90</f>
        <v>0</v>
      </c>
      <c r="S32" s="159">
        <f>'Assets - NHC'!O90</f>
        <v>0</v>
      </c>
      <c r="T32" s="159">
        <f>'Assets - NHC'!P90</f>
        <v>0</v>
      </c>
      <c r="U32" s="159">
        <f>'Assets - NHC'!Q90</f>
        <v>0</v>
      </c>
      <c r="V32" s="159">
        <f>'Assets - NHC'!R90</f>
        <v>0</v>
      </c>
      <c r="W32" s="159">
        <f>'Assets - WHC'!N90</f>
        <v>0</v>
      </c>
      <c r="X32" s="159">
        <f>'Assets - WHC'!O90</f>
        <v>0</v>
      </c>
      <c r="Y32" s="159">
        <f>'Assets - WHC'!P90</f>
        <v>0</v>
      </c>
      <c r="Z32" s="159">
        <f>'Assets - WHC'!Q90</f>
        <v>0</v>
      </c>
      <c r="AA32" s="159">
        <f>'Assets - WHC'!R90</f>
        <v>0</v>
      </c>
      <c r="AB32" s="196"/>
      <c r="AC32" s="195" t="str">
        <f t="shared" si="8"/>
        <v>Aerodromes</v>
      </c>
      <c r="AD32" s="154">
        <f t="shared" si="40"/>
        <v>0</v>
      </c>
      <c r="AE32" s="154">
        <f t="shared" si="41"/>
        <v>0</v>
      </c>
      <c r="AF32" s="154">
        <f t="shared" si="42"/>
        <v>0</v>
      </c>
      <c r="AG32" s="154">
        <f t="shared" si="43"/>
        <v>0</v>
      </c>
      <c r="AH32" s="154">
        <f t="shared" si="44"/>
        <v>0</v>
      </c>
      <c r="AI32" s="31"/>
    </row>
    <row r="33" spans="3:35" x14ac:dyDescent="0.2">
      <c r="C33" s="13"/>
      <c r="D33" s="19">
        <f t="shared" si="14"/>
        <v>23</v>
      </c>
      <c r="E33" s="189" t="str">
        <f>IF(OR('Services - NHC'!E32="",'Services - NHC'!E32="[Enter service]"),"",'Services - NHC'!E32)</f>
        <v>Infrastructure Design &amp; Delivery</v>
      </c>
      <c r="F33" s="190" t="str">
        <f>IF(OR('Services - NHC'!F32="",'Services - NHC'!F32="[Select]"),"",'Services - NHC'!F32)</f>
        <v>External</v>
      </c>
      <c r="G33" s="202">
        <f>IF('Revenue - NHC'!S34="","",'Revenue - NHC'!S34)</f>
        <v>2727100</v>
      </c>
      <c r="H33" s="202">
        <f>IF('Revenue - WHC'!S34="","",'Revenue - WHC'!S34)</f>
        <v>2727100</v>
      </c>
      <c r="I33" s="202">
        <f>IF('Expenditure- NHC'!L33="","",'Expenditure- NHC'!L33)</f>
        <v>3563558</v>
      </c>
      <c r="J33" s="201">
        <f>IF('Expenditure - WHC'!L33="","",'Expenditure - WHC'!L33)</f>
        <v>3563558</v>
      </c>
      <c r="K33" s="218">
        <f t="shared" si="45"/>
        <v>0</v>
      </c>
      <c r="L33" s="222">
        <f t="shared" si="46"/>
        <v>0</v>
      </c>
      <c r="M33" s="216"/>
      <c r="N33" s="217"/>
      <c r="P33" s="13"/>
      <c r="Q33" s="195" t="str">
        <f>'Assets - NHC'!E91</f>
        <v>Off street car parks</v>
      </c>
      <c r="R33" s="154">
        <f>'Assets - NHC'!N91</f>
        <v>0</v>
      </c>
      <c r="S33" s="154">
        <f>'Assets - NHC'!O91</f>
        <v>0</v>
      </c>
      <c r="T33" s="154">
        <f>'Assets - NHC'!P91</f>
        <v>0</v>
      </c>
      <c r="U33" s="154">
        <f>'Assets - NHC'!Q91</f>
        <v>0</v>
      </c>
      <c r="V33" s="154">
        <f>'Assets - NHC'!R91</f>
        <v>0</v>
      </c>
      <c r="W33" s="154">
        <f>'Assets - WHC'!N91</f>
        <v>0</v>
      </c>
      <c r="X33" s="154">
        <f>'Assets - WHC'!O91</f>
        <v>0</v>
      </c>
      <c r="Y33" s="154">
        <f>'Assets - WHC'!P91</f>
        <v>0</v>
      </c>
      <c r="Z33" s="154">
        <f>'Assets - WHC'!Q91</f>
        <v>0</v>
      </c>
      <c r="AA33" s="154">
        <f>'Assets - WHC'!R91</f>
        <v>0</v>
      </c>
      <c r="AB33" s="196"/>
      <c r="AC33" s="195" t="str">
        <f t="shared" si="8"/>
        <v>Off street car parks</v>
      </c>
      <c r="AD33" s="154">
        <f t="shared" si="40"/>
        <v>0</v>
      </c>
      <c r="AE33" s="154">
        <f t="shared" si="41"/>
        <v>0</v>
      </c>
      <c r="AF33" s="154">
        <f t="shared" si="42"/>
        <v>0</v>
      </c>
      <c r="AG33" s="154">
        <f t="shared" si="43"/>
        <v>0</v>
      </c>
      <c r="AH33" s="154">
        <f t="shared" si="44"/>
        <v>0</v>
      </c>
      <c r="AI33" s="31"/>
    </row>
    <row r="34" spans="3:35" ht="12.75" customHeight="1" x14ac:dyDescent="0.2">
      <c r="C34" s="13"/>
      <c r="D34" s="90">
        <f t="shared" si="14"/>
        <v>24</v>
      </c>
      <c r="E34" s="189" t="str">
        <f>IF(OR('Services - NHC'!E33="",'Services - NHC'!E33="[Enter service]"),"",'Services - NHC'!E33)</f>
        <v>Ballarat Regional Tourism</v>
      </c>
      <c r="F34" s="190" t="str">
        <f>IF(OR('Services - NHC'!F33="",'Services - NHC'!F33="[Select]"),"",'Services - NHC'!F33)</f>
        <v>External</v>
      </c>
      <c r="G34" s="202">
        <f>IF('Revenue - NHC'!S35="","",'Revenue - NHC'!S35)</f>
        <v>0</v>
      </c>
      <c r="H34" s="202">
        <f>IF('Revenue - WHC'!S35="","",'Revenue - WHC'!S35)</f>
        <v>0</v>
      </c>
      <c r="I34" s="202">
        <f>IF('Expenditure- NHC'!L34="","",'Expenditure- NHC'!L34)</f>
        <v>3727154</v>
      </c>
      <c r="J34" s="201">
        <f>IF('Expenditure - WHC'!L34="","",'Expenditure - WHC'!L34)</f>
        <v>3727154</v>
      </c>
      <c r="K34" s="218">
        <f t="shared" si="45"/>
        <v>0</v>
      </c>
      <c r="L34" s="222">
        <f t="shared" si="46"/>
        <v>0</v>
      </c>
      <c r="M34" s="216"/>
      <c r="N34" s="217"/>
      <c r="P34" s="13"/>
      <c r="Q34" s="195" t="str">
        <f>'Assets - NHC'!E92</f>
        <v>Other infrastructure</v>
      </c>
      <c r="R34" s="154">
        <f>'Assets - NHC'!N92</f>
        <v>12101492</v>
      </c>
      <c r="S34" s="154">
        <f>'Assets - NHC'!O92</f>
        <v>445160</v>
      </c>
      <c r="T34" s="154">
        <f>'Assets - NHC'!P92</f>
        <v>0</v>
      </c>
      <c r="U34" s="154">
        <f>'Assets - NHC'!Q92</f>
        <v>22173</v>
      </c>
      <c r="V34" s="154">
        <f>'Assets - NHC'!R92</f>
        <v>12568825</v>
      </c>
      <c r="W34" s="154">
        <f>'Assets - WHC'!N92</f>
        <v>12686492</v>
      </c>
      <c r="X34" s="154">
        <f>'Assets - WHC'!O92</f>
        <v>445160</v>
      </c>
      <c r="Y34" s="154">
        <f>'Assets - WHC'!P92</f>
        <v>0</v>
      </c>
      <c r="Z34" s="154">
        <f>'Assets - WHC'!Q92</f>
        <v>22173</v>
      </c>
      <c r="AA34" s="154">
        <f>'Assets - WHC'!R92</f>
        <v>13153825</v>
      </c>
      <c r="AB34" s="196"/>
      <c r="AC34" s="195" t="str">
        <f t="shared" si="8"/>
        <v>Other infrastructure</v>
      </c>
      <c r="AD34" s="154">
        <f t="shared" si="40"/>
        <v>585000</v>
      </c>
      <c r="AE34" s="154">
        <f t="shared" si="41"/>
        <v>0</v>
      </c>
      <c r="AF34" s="154">
        <f t="shared" si="42"/>
        <v>0</v>
      </c>
      <c r="AG34" s="154">
        <f t="shared" si="43"/>
        <v>0</v>
      </c>
      <c r="AH34" s="154">
        <f t="shared" si="44"/>
        <v>585000</v>
      </c>
      <c r="AI34" s="31"/>
    </row>
    <row r="35" spans="3:35" x14ac:dyDescent="0.2">
      <c r="C35" s="13"/>
      <c r="D35" s="19">
        <f t="shared" si="14"/>
        <v>25</v>
      </c>
      <c r="E35" s="189" t="str">
        <f>IF(OR('Services - NHC'!E34="",'Services - NHC'!E34="[Enter service]"),"",'Services - NHC'!E34)</f>
        <v>Economic Development</v>
      </c>
      <c r="F35" s="190" t="str">
        <f>IF(OR('Services - NHC'!F34="",'Services - NHC'!F34="[Select]"),"",'Services - NHC'!F34)</f>
        <v>External</v>
      </c>
      <c r="G35" s="202">
        <f>IF('Revenue - NHC'!S36="","",'Revenue - NHC'!S36)</f>
        <v>0</v>
      </c>
      <c r="H35" s="202">
        <f>IF('Revenue - WHC'!S36="","",'Revenue - WHC'!S36)</f>
        <v>0</v>
      </c>
      <c r="I35" s="202">
        <f>IF('Expenditure- NHC'!L35="","",'Expenditure- NHC'!L35)</f>
        <v>1740867</v>
      </c>
      <c r="J35" s="201">
        <f>IF('Expenditure - WHC'!L35="","",'Expenditure - WHC'!L35)</f>
        <v>1740867</v>
      </c>
      <c r="K35" s="218">
        <f t="shared" si="45"/>
        <v>0</v>
      </c>
      <c r="L35" s="222">
        <f t="shared" si="46"/>
        <v>0</v>
      </c>
      <c r="M35" s="216"/>
      <c r="N35" s="217"/>
      <c r="P35" s="13"/>
      <c r="Q35" s="210" t="s">
        <v>91</v>
      </c>
      <c r="R35" s="196">
        <f>R24+R18+R11</f>
        <v>32367970</v>
      </c>
      <c r="S35" s="196">
        <f t="shared" ref="S35:AA35" si="47">S24+S18+S11</f>
        <v>21881470</v>
      </c>
      <c r="T35" s="196">
        <f t="shared" si="47"/>
        <v>2100000</v>
      </c>
      <c r="U35" s="196">
        <f t="shared" si="47"/>
        <v>5502889</v>
      </c>
      <c r="V35" s="196">
        <f t="shared" si="47"/>
        <v>61852329</v>
      </c>
      <c r="W35" s="196">
        <f t="shared" si="47"/>
        <v>32952970</v>
      </c>
      <c r="X35" s="196">
        <f t="shared" si="47"/>
        <v>22329470</v>
      </c>
      <c r="Y35" s="196">
        <f t="shared" si="47"/>
        <v>2100000</v>
      </c>
      <c r="Z35" s="196">
        <f t="shared" si="47"/>
        <v>5502889</v>
      </c>
      <c r="AA35" s="196">
        <f t="shared" si="47"/>
        <v>62885329</v>
      </c>
      <c r="AB35" s="196"/>
      <c r="AC35" s="210" t="s">
        <v>91</v>
      </c>
      <c r="AD35" s="196">
        <f t="shared" ref="AD35:AH35" si="48">AD24+AD18+AD11</f>
        <v>585000</v>
      </c>
      <c r="AE35" s="196">
        <f t="shared" si="48"/>
        <v>448000</v>
      </c>
      <c r="AF35" s="196">
        <f t="shared" si="48"/>
        <v>0</v>
      </c>
      <c r="AG35" s="196">
        <f t="shared" si="48"/>
        <v>0</v>
      </c>
      <c r="AH35" s="196">
        <f t="shared" si="48"/>
        <v>1033000</v>
      </c>
      <c r="AI35" s="31"/>
    </row>
    <row r="36" spans="3:35" x14ac:dyDescent="0.2">
      <c r="C36" s="13"/>
      <c r="D36" s="19">
        <f t="shared" si="14"/>
        <v>26</v>
      </c>
      <c r="E36" s="189" t="str">
        <f>IF(OR('Services - NHC'!E35="",'Services - NHC'!E35="[Enter service]"),"",'Services - NHC'!E35)</f>
        <v>Her Majesty's Theatre</v>
      </c>
      <c r="F36" s="190" t="str">
        <f>IF(OR('Services - NHC'!F35="",'Services - NHC'!F35="[Select]"),"",'Services - NHC'!F35)</f>
        <v>External</v>
      </c>
      <c r="G36" s="202">
        <f>IF('Revenue - NHC'!S37="","",'Revenue - NHC'!S37)</f>
        <v>1052400</v>
      </c>
      <c r="H36" s="202">
        <f>IF('Revenue - WHC'!S37="","",'Revenue - WHC'!S37)</f>
        <v>1052400</v>
      </c>
      <c r="I36" s="202">
        <f>IF('Expenditure- NHC'!L36="","",'Expenditure- NHC'!L36)</f>
        <v>1657647</v>
      </c>
      <c r="J36" s="201">
        <f>IF('Expenditure - WHC'!L36="","",'Expenditure - WHC'!L36)</f>
        <v>1657647</v>
      </c>
      <c r="K36" s="218">
        <f t="shared" si="45"/>
        <v>0</v>
      </c>
      <c r="L36" s="222">
        <f t="shared" si="46"/>
        <v>0</v>
      </c>
      <c r="M36" s="216"/>
      <c r="N36" s="217"/>
      <c r="P36" s="13"/>
      <c r="Q36" s="196"/>
      <c r="R36" s="196"/>
      <c r="S36" s="196"/>
      <c r="T36" s="196"/>
      <c r="U36" s="196"/>
      <c r="V36" s="196"/>
      <c r="W36" s="196"/>
      <c r="X36" s="196"/>
      <c r="Y36" s="196"/>
      <c r="Z36" s="196"/>
      <c r="AA36" s="196"/>
      <c r="AB36" s="196"/>
      <c r="AC36" s="196"/>
      <c r="AD36" s="196"/>
      <c r="AE36" s="196"/>
      <c r="AF36" s="196"/>
      <c r="AG36" s="196"/>
      <c r="AH36" s="196"/>
      <c r="AI36" s="31"/>
    </row>
    <row r="37" spans="3:35" ht="13.5" thickBot="1" x14ac:dyDescent="0.25">
      <c r="C37" s="13"/>
      <c r="D37" s="19">
        <f t="shared" si="14"/>
        <v>27</v>
      </c>
      <c r="E37" s="189" t="str">
        <f>IF(OR('Services - NHC'!E36="",'Services - NHC'!E36="[Enter service]"),"",'Services - NHC'!E36)</f>
        <v>M.A.D.E.</v>
      </c>
      <c r="F37" s="190" t="str">
        <f>IF(OR('Services - NHC'!F36="",'Services - NHC'!F36="[Select]"),"",'Services - NHC'!F36)</f>
        <v>External</v>
      </c>
      <c r="G37" s="202">
        <f>IF('Revenue - NHC'!S38="","",'Revenue - NHC'!S38)</f>
        <v>0</v>
      </c>
      <c r="H37" s="202">
        <f>IF('Revenue - WHC'!S38="","",'Revenue - WHC'!S38)</f>
        <v>0</v>
      </c>
      <c r="I37" s="202">
        <f>IF('Expenditure- NHC'!L37="","",'Expenditure- NHC'!L37)</f>
        <v>1055752</v>
      </c>
      <c r="J37" s="201">
        <f>IF('Expenditure - WHC'!L37="","",'Expenditure - WHC'!L37)</f>
        <v>1055752</v>
      </c>
      <c r="K37" s="218">
        <f t="shared" si="45"/>
        <v>0</v>
      </c>
      <c r="L37" s="222">
        <f t="shared" si="46"/>
        <v>0</v>
      </c>
      <c r="M37" s="216"/>
      <c r="N37" s="217"/>
      <c r="P37" s="32"/>
      <c r="Q37" s="33"/>
      <c r="R37" s="206"/>
      <c r="S37" s="58"/>
      <c r="T37" s="95"/>
      <c r="U37" s="184"/>
      <c r="V37" s="184"/>
      <c r="W37" s="98"/>
      <c r="X37" s="186"/>
      <c r="Y37" s="186"/>
      <c r="Z37" s="186"/>
      <c r="AA37" s="186"/>
      <c r="AB37" s="186"/>
      <c r="AC37" s="186"/>
      <c r="AD37" s="186"/>
      <c r="AE37" s="186"/>
      <c r="AF37" s="186"/>
      <c r="AG37" s="186"/>
      <c r="AH37" s="186"/>
      <c r="AI37" s="48"/>
    </row>
    <row r="38" spans="3:35" x14ac:dyDescent="0.2">
      <c r="C38" s="13"/>
      <c r="D38" s="90">
        <f t="shared" si="14"/>
        <v>28</v>
      </c>
      <c r="E38" s="189" t="str">
        <f>IF(OR('Services - NHC'!E37="",'Services - NHC'!E37="[Enter service]"),"",'Services - NHC'!E37)</f>
        <v>Statutory Planning</v>
      </c>
      <c r="F38" s="190" t="str">
        <f>IF(OR('Services - NHC'!F37="",'Services - NHC'!F37="[Select]"),"",'Services - NHC'!F37)</f>
        <v>External</v>
      </c>
      <c r="G38" s="202">
        <f>IF('Revenue - NHC'!S39="","",'Revenue - NHC'!S39)</f>
        <v>723000</v>
      </c>
      <c r="H38" s="202">
        <f>IF('Revenue - WHC'!S39="","",'Revenue - WHC'!S39)</f>
        <v>723000</v>
      </c>
      <c r="I38" s="202">
        <f>IF('Expenditure- NHC'!L38="","",'Expenditure- NHC'!L38)</f>
        <v>1864424</v>
      </c>
      <c r="J38" s="201">
        <f>IF('Expenditure - WHC'!L38="","",'Expenditure - WHC'!L38)</f>
        <v>1864424</v>
      </c>
      <c r="K38" s="218">
        <f t="shared" si="45"/>
        <v>0</v>
      </c>
      <c r="L38" s="222">
        <f t="shared" si="46"/>
        <v>0</v>
      </c>
      <c r="M38" s="216"/>
      <c r="N38" s="217"/>
    </row>
    <row r="39" spans="3:35" x14ac:dyDescent="0.2">
      <c r="C39" s="13"/>
      <c r="D39" s="19">
        <f t="shared" si="14"/>
        <v>29</v>
      </c>
      <c r="E39" s="189" t="str">
        <f>IF(OR('Services - NHC'!E38="",'Services - NHC'!E38="[Enter service]"),"",'Services - NHC'!E38)</f>
        <v>Art Gallery Ballarat</v>
      </c>
      <c r="F39" s="190" t="str">
        <f>IF(OR('Services - NHC'!F38="",'Services - NHC'!F38="[Select]"),"",'Services - NHC'!F38)</f>
        <v>External</v>
      </c>
      <c r="G39" s="202">
        <f>IF('Revenue - NHC'!S40="","",'Revenue - NHC'!S40)</f>
        <v>1038000</v>
      </c>
      <c r="H39" s="202">
        <f>IF('Revenue - WHC'!S40="","",'Revenue - WHC'!S40)</f>
        <v>1038000</v>
      </c>
      <c r="I39" s="202">
        <f>IF('Expenditure- NHC'!L39="","",'Expenditure- NHC'!L39)</f>
        <v>2578053</v>
      </c>
      <c r="J39" s="201">
        <f>IF('Expenditure - WHC'!L39="","",'Expenditure - WHC'!L39)</f>
        <v>2578053</v>
      </c>
      <c r="K39" s="218">
        <f t="shared" si="45"/>
        <v>0</v>
      </c>
      <c r="L39" s="222">
        <f t="shared" si="46"/>
        <v>0</v>
      </c>
      <c r="M39" s="216"/>
      <c r="N39" s="217"/>
    </row>
    <row r="40" spans="3:35" x14ac:dyDescent="0.2">
      <c r="C40" s="13"/>
      <c r="D40" s="19">
        <f t="shared" si="14"/>
        <v>30</v>
      </c>
      <c r="E40" s="189" t="str">
        <f>IF(OR('Services - NHC'!E39="",'Services - NHC'!E39="[Enter service]"),"",'Services - NHC'!E39)</f>
        <v>Arts &amp; Culture</v>
      </c>
      <c r="F40" s="190" t="str">
        <f>IF(OR('Services - NHC'!F39="",'Services - NHC'!F39="[Select]"),"",'Services - NHC'!F39)</f>
        <v>External</v>
      </c>
      <c r="G40" s="202">
        <f>IF('Revenue - NHC'!S41="","",'Revenue - NHC'!S41)</f>
        <v>0</v>
      </c>
      <c r="H40" s="202">
        <f>IF('Revenue - WHC'!S41="","",'Revenue - WHC'!S41)</f>
        <v>0</v>
      </c>
      <c r="I40" s="202">
        <f>IF('Expenditure- NHC'!L40="","",'Expenditure- NHC'!L40)</f>
        <v>698078</v>
      </c>
      <c r="J40" s="201">
        <f>IF('Expenditure - WHC'!L40="","",'Expenditure - WHC'!L40)</f>
        <v>698078</v>
      </c>
      <c r="K40" s="218">
        <f t="shared" si="45"/>
        <v>0</v>
      </c>
      <c r="L40" s="222">
        <f t="shared" si="46"/>
        <v>0</v>
      </c>
      <c r="M40" s="216"/>
      <c r="N40" s="217"/>
    </row>
    <row r="41" spans="3:35" x14ac:dyDescent="0.2">
      <c r="C41" s="13"/>
      <c r="D41" s="19">
        <f t="shared" si="14"/>
        <v>31</v>
      </c>
      <c r="E41" s="189" t="str">
        <f>IF(OR('Services - NHC'!E40="",'Services - NHC'!E40="[Enter service]"),"",'Services - NHC'!E40)</f>
        <v>City Strategy</v>
      </c>
      <c r="F41" s="190" t="str">
        <f>IF(OR('Services - NHC'!F40="",'Services - NHC'!F40="[Select]"),"",'Services - NHC'!F40)</f>
        <v>Mixed</v>
      </c>
      <c r="G41" s="202">
        <f>IF('Revenue - NHC'!S42="","",'Revenue - NHC'!S42)</f>
        <v>953000</v>
      </c>
      <c r="H41" s="202">
        <f>IF('Revenue - WHC'!S42="","",'Revenue - WHC'!S42)</f>
        <v>953000</v>
      </c>
      <c r="I41" s="202">
        <f>IF('Expenditure- NHC'!L41="","",'Expenditure- NHC'!L41)</f>
        <v>3657557</v>
      </c>
      <c r="J41" s="201">
        <f>IF('Expenditure - WHC'!L41="","",'Expenditure - WHC'!L41)</f>
        <v>3657557</v>
      </c>
      <c r="K41" s="218">
        <f t="shared" si="45"/>
        <v>0</v>
      </c>
      <c r="L41" s="222">
        <f t="shared" si="46"/>
        <v>0</v>
      </c>
      <c r="M41" s="216"/>
      <c r="N41" s="217"/>
    </row>
    <row r="42" spans="3:35" x14ac:dyDescent="0.2">
      <c r="C42" s="13"/>
      <c r="D42" s="90">
        <f t="shared" si="14"/>
        <v>32</v>
      </c>
      <c r="E42" s="189" t="str">
        <f>IF(OR('Services - NHC'!E41="",'Services - NHC'!E41="[Enter service]"),"",'Services - NHC'!E41)</f>
        <v>Community Events</v>
      </c>
      <c r="F42" s="190" t="str">
        <f>IF(OR('Services - NHC'!F41="",'Services - NHC'!F41="[Select]"),"",'Services - NHC'!F41)</f>
        <v>Mixed</v>
      </c>
      <c r="G42" s="202">
        <f>IF('Revenue - NHC'!S43="","",'Revenue - NHC'!S43)</f>
        <v>0</v>
      </c>
      <c r="H42" s="202">
        <f>IF('Revenue - WHC'!S43="","",'Revenue - WHC'!S43)</f>
        <v>0</v>
      </c>
      <c r="I42" s="202">
        <f>IF('Expenditure- NHC'!L42="","",'Expenditure- NHC'!L42)</f>
        <v>1735052</v>
      </c>
      <c r="J42" s="201">
        <f>IF('Expenditure - WHC'!L42="","",'Expenditure - WHC'!L42)</f>
        <v>1735052</v>
      </c>
      <c r="K42" s="218">
        <f t="shared" si="45"/>
        <v>0</v>
      </c>
      <c r="L42" s="222">
        <f t="shared" si="46"/>
        <v>0</v>
      </c>
      <c r="M42" s="216"/>
      <c r="N42" s="217"/>
    </row>
    <row r="43" spans="3:35" x14ac:dyDescent="0.2">
      <c r="C43" s="13"/>
      <c r="D43" s="19">
        <f t="shared" si="14"/>
        <v>33</v>
      </c>
      <c r="E43" s="189" t="str">
        <f>IF(OR('Services - NHC'!E42="",'Services - NHC'!E42="[Enter service]"),"",'Services - NHC'!E42)</f>
        <v>Family and Children Services</v>
      </c>
      <c r="F43" s="190" t="str">
        <f>IF(OR('Services - NHC'!F42="",'Services - NHC'!F42="[Select]"),"",'Services - NHC'!F42)</f>
        <v>External</v>
      </c>
      <c r="G43" s="202">
        <f>IF('Revenue - NHC'!S44="","",'Revenue - NHC'!S44)</f>
        <v>7183948</v>
      </c>
      <c r="H43" s="202">
        <f>IF('Revenue - WHC'!S44="","",'Revenue - WHC'!S44)</f>
        <v>7183948</v>
      </c>
      <c r="I43" s="202">
        <f>IF('Expenditure- NHC'!L43="","",'Expenditure- NHC'!L43)</f>
        <v>9031917</v>
      </c>
      <c r="J43" s="201">
        <f>IF('Expenditure - WHC'!L43="","",'Expenditure - WHC'!L43)</f>
        <v>9031917</v>
      </c>
      <c r="K43" s="218">
        <f t="shared" si="45"/>
        <v>0</v>
      </c>
      <c r="L43" s="222">
        <f t="shared" si="46"/>
        <v>0</v>
      </c>
      <c r="M43" s="216"/>
      <c r="N43" s="217"/>
    </row>
    <row r="44" spans="3:35" x14ac:dyDescent="0.2">
      <c r="C44" s="13"/>
      <c r="D44" s="19">
        <f t="shared" si="14"/>
        <v>34</v>
      </c>
      <c r="E44" s="189" t="str">
        <f>IF(OR('Services - NHC'!E43="",'Services - NHC'!E43="[Enter service]"),"",'Services - NHC'!E43)</f>
        <v>Peoples &amp; Communities</v>
      </c>
      <c r="F44" s="190" t="str">
        <f>IF(OR('Services - NHC'!F43="",'Services - NHC'!F43="[Select]"),"",'Services - NHC'!F43)</f>
        <v>Mixed</v>
      </c>
      <c r="G44" s="202">
        <f>IF('Revenue - NHC'!S45="","",'Revenue - NHC'!S45)</f>
        <v>0</v>
      </c>
      <c r="H44" s="202">
        <f>IF('Revenue - WHC'!S45="","",'Revenue - WHC'!S45)</f>
        <v>0</v>
      </c>
      <c r="I44" s="202">
        <f>IF('Expenditure- NHC'!L44="","",'Expenditure- NHC'!L44)</f>
        <v>509175</v>
      </c>
      <c r="J44" s="201">
        <f>IF('Expenditure - WHC'!L44="","",'Expenditure - WHC'!L44)</f>
        <v>509175</v>
      </c>
      <c r="K44" s="218">
        <f t="shared" si="45"/>
        <v>0</v>
      </c>
      <c r="L44" s="222">
        <f t="shared" si="46"/>
        <v>0</v>
      </c>
      <c r="M44" s="216"/>
      <c r="N44" s="217"/>
    </row>
    <row r="45" spans="3:35" x14ac:dyDescent="0.2">
      <c r="C45" s="13"/>
      <c r="D45" s="90">
        <f t="shared" si="14"/>
        <v>35</v>
      </c>
      <c r="E45" s="189" t="str">
        <f>IF(OR('Services - NHC'!E44="",'Services - NHC'!E44="[Enter service]"),"",'Services - NHC'!E44)</f>
        <v>Community Care &amp; Access</v>
      </c>
      <c r="F45" s="190" t="str">
        <f>IF(OR('Services - NHC'!F44="",'Services - NHC'!F44="[Select]"),"",'Services - NHC'!F44)</f>
        <v>External</v>
      </c>
      <c r="G45" s="202">
        <f>IF('Revenue - NHC'!S46="","",'Revenue - NHC'!S46)</f>
        <v>6903602</v>
      </c>
      <c r="H45" s="202">
        <f>IF('Revenue - WHC'!S46="","",'Revenue - WHC'!S46)</f>
        <v>6903602</v>
      </c>
      <c r="I45" s="202">
        <f>IF('Expenditure- NHC'!L45="","",'Expenditure- NHC'!L45)</f>
        <v>6791090</v>
      </c>
      <c r="J45" s="201">
        <f>IF('Expenditure - WHC'!L45="","",'Expenditure - WHC'!L45)</f>
        <v>6791090</v>
      </c>
      <c r="K45" s="218">
        <f t="shared" si="45"/>
        <v>0</v>
      </c>
      <c r="L45" s="222">
        <f t="shared" si="46"/>
        <v>0</v>
      </c>
      <c r="M45" s="216"/>
      <c r="N45" s="217"/>
    </row>
    <row r="46" spans="3:35" x14ac:dyDescent="0.2">
      <c r="C46" s="13"/>
      <c r="D46" s="19">
        <f t="shared" si="14"/>
        <v>36</v>
      </c>
      <c r="E46" s="189" t="str">
        <f>IF(OR('Services - NHC'!E45="",'Services - NHC'!E45="[Enter service]"),"",'Services - NHC'!E45)</f>
        <v>Community Development</v>
      </c>
      <c r="F46" s="190" t="str">
        <f>IF(OR('Services - NHC'!F45="",'Services - NHC'!F45="[Select]"),"",'Services - NHC'!F45)</f>
        <v>External</v>
      </c>
      <c r="G46" s="202">
        <f>IF('Revenue - NHC'!S47="","",'Revenue - NHC'!S47)</f>
        <v>327373</v>
      </c>
      <c r="H46" s="202">
        <f>IF('Revenue - WHC'!S47="","",'Revenue - WHC'!S47)</f>
        <v>327373</v>
      </c>
      <c r="I46" s="202">
        <f>IF('Expenditure- NHC'!L46="","",'Expenditure- NHC'!L46)</f>
        <v>1903822</v>
      </c>
      <c r="J46" s="201">
        <f>IF('Expenditure - WHC'!L46="","",'Expenditure - WHC'!L46)</f>
        <v>1903822</v>
      </c>
      <c r="K46" s="218">
        <f t="shared" si="45"/>
        <v>0</v>
      </c>
      <c r="L46" s="222">
        <f t="shared" si="46"/>
        <v>0</v>
      </c>
      <c r="M46" s="216"/>
      <c r="N46" s="217"/>
    </row>
    <row r="47" spans="3:35" x14ac:dyDescent="0.2">
      <c r="C47" s="13"/>
      <c r="D47" s="19">
        <f t="shared" si="14"/>
        <v>37</v>
      </c>
      <c r="E47" s="189" t="str">
        <f>IF(OR('Services - NHC'!E46="",'Services - NHC'!E46="[Enter service]"),"",'Services - NHC'!E46)</f>
        <v>Learning &amp; Diversity</v>
      </c>
      <c r="F47" s="190" t="str">
        <f>IF(OR('Services - NHC'!F46="",'Services - NHC'!F46="[Select]"),"",'Services - NHC'!F46)</f>
        <v>External</v>
      </c>
      <c r="G47" s="202">
        <f>IF('Revenue - NHC'!S48="","",'Revenue - NHC'!S48)</f>
        <v>1953505</v>
      </c>
      <c r="H47" s="202">
        <f>IF('Revenue - WHC'!S48="","",'Revenue - WHC'!S48)</f>
        <v>1953505</v>
      </c>
      <c r="I47" s="202">
        <f>IF('Expenditure- NHC'!L47="","",'Expenditure- NHC'!L47)</f>
        <v>5093020</v>
      </c>
      <c r="J47" s="201">
        <f>IF('Expenditure - WHC'!L47="","",'Expenditure - WHC'!L47)</f>
        <v>5093020</v>
      </c>
      <c r="K47" s="218">
        <f t="shared" si="45"/>
        <v>0</v>
      </c>
      <c r="L47" s="222">
        <f t="shared" si="46"/>
        <v>0</v>
      </c>
      <c r="M47" s="216"/>
      <c r="N47" s="217"/>
    </row>
    <row r="48" spans="3:35" x14ac:dyDescent="0.2">
      <c r="C48" s="13"/>
      <c r="D48" s="19">
        <f t="shared" si="14"/>
        <v>38</v>
      </c>
      <c r="E48" s="189" t="str">
        <f>IF(OR('Services - NHC'!E47="",'Services - NHC'!E47="[Enter service]"),"",'Services - NHC'!E47)</f>
        <v>Municipal Emergency Management</v>
      </c>
      <c r="F48" s="190" t="str">
        <f>IF(OR('Services - NHC'!F47="",'Services - NHC'!F47="[Select]"),"",'Services - NHC'!F47)</f>
        <v>External</v>
      </c>
      <c r="G48" s="202">
        <f>IF('Revenue - NHC'!S49="","",'Revenue - NHC'!S49)</f>
        <v>131495</v>
      </c>
      <c r="H48" s="202">
        <f>IF('Revenue - WHC'!S49="","",'Revenue - WHC'!S49)</f>
        <v>131495</v>
      </c>
      <c r="I48" s="202">
        <f>IF('Expenditure- NHC'!L48="","",'Expenditure- NHC'!L48)</f>
        <v>478520</v>
      </c>
      <c r="J48" s="201">
        <f>IF('Expenditure - WHC'!L48="","",'Expenditure - WHC'!L48)</f>
        <v>478520</v>
      </c>
      <c r="K48" s="218">
        <f t="shared" si="45"/>
        <v>0</v>
      </c>
      <c r="L48" s="222">
        <f t="shared" si="46"/>
        <v>0</v>
      </c>
      <c r="M48" s="216"/>
      <c r="N48" s="217"/>
    </row>
    <row r="49" spans="3:14" x14ac:dyDescent="0.2">
      <c r="C49" s="13"/>
      <c r="D49" s="90">
        <f t="shared" si="14"/>
        <v>39</v>
      </c>
      <c r="E49" s="189" t="str">
        <f>IF(OR('Services - NHC'!E48="",'Services - NHC'!E48="[Enter service]"),"",'Services - NHC'!E48)</f>
        <v>Recreation</v>
      </c>
      <c r="F49" s="190" t="str">
        <f>IF(OR('Services - NHC'!F48="",'Services - NHC'!F48="[Select]"),"",'Services - NHC'!F48)</f>
        <v>External</v>
      </c>
      <c r="G49" s="202">
        <f>IF('Revenue - NHC'!S50="","",'Revenue - NHC'!S50)</f>
        <v>142000</v>
      </c>
      <c r="H49" s="202">
        <f>IF('Revenue - WHC'!S50="","",'Revenue - WHC'!S50)</f>
        <v>142000</v>
      </c>
      <c r="I49" s="202">
        <f>IF('Expenditure- NHC'!L49="","",'Expenditure- NHC'!L49)</f>
        <v>1402980</v>
      </c>
      <c r="J49" s="201">
        <f>IF('Expenditure - WHC'!L49="","",'Expenditure - WHC'!L49)</f>
        <v>1402980</v>
      </c>
      <c r="K49" s="218">
        <f t="shared" si="45"/>
        <v>0</v>
      </c>
      <c r="L49" s="222">
        <f t="shared" si="46"/>
        <v>0</v>
      </c>
      <c r="M49" s="216"/>
      <c r="N49" s="217"/>
    </row>
    <row r="50" spans="3:14" x14ac:dyDescent="0.2">
      <c r="C50" s="13"/>
      <c r="D50" s="19">
        <f t="shared" si="14"/>
        <v>40</v>
      </c>
      <c r="E50" s="189" t="str">
        <f>IF(OR('Services - NHC'!E49="",'Services - NHC'!E49="[Enter service]"),"",'Services - NHC'!E49)</f>
        <v/>
      </c>
      <c r="F50" s="190" t="str">
        <f>IF(OR('Services - NHC'!F49="",'Services - NHC'!F49="[Select]"),"",'Services - NHC'!F49)</f>
        <v/>
      </c>
      <c r="G50" s="202">
        <f>IF('Revenue - NHC'!S51="","",'Revenue - NHC'!S51)</f>
        <v>0</v>
      </c>
      <c r="H50" s="202">
        <f>IF('Revenue - WHC'!S51="","",'Revenue - WHC'!S51)</f>
        <v>0</v>
      </c>
      <c r="I50" s="202">
        <f>IF('Expenditure- NHC'!L50="","",'Expenditure- NHC'!L50)</f>
        <v>0</v>
      </c>
      <c r="J50" s="201">
        <f>IF('Expenditure - WHC'!L50="","",'Expenditure - WHC'!L50)</f>
        <v>0</v>
      </c>
      <c r="K50" s="218">
        <f t="shared" si="45"/>
        <v>0</v>
      </c>
      <c r="L50" s="222">
        <f t="shared" si="46"/>
        <v>0</v>
      </c>
      <c r="M50" s="216"/>
      <c r="N50" s="217"/>
    </row>
    <row r="51" spans="3:14" x14ac:dyDescent="0.2">
      <c r="C51" s="13"/>
      <c r="D51" s="19">
        <f t="shared" si="14"/>
        <v>41</v>
      </c>
      <c r="E51" s="189" t="str">
        <f>IF(OR('Services - NHC'!E50="",'Services - NHC'!E50="[Enter service]"),"",'Services - NHC'!E50)</f>
        <v/>
      </c>
      <c r="F51" s="190" t="str">
        <f>IF(OR('Services - NHC'!F50="",'Services - NHC'!F50="[Select]"),"",'Services - NHC'!F50)</f>
        <v/>
      </c>
      <c r="G51" s="202">
        <f>IF('Revenue - NHC'!S52="","",'Revenue - NHC'!S52)</f>
        <v>0</v>
      </c>
      <c r="H51" s="202">
        <f>IF('Revenue - WHC'!S52="","",'Revenue - WHC'!S52)</f>
        <v>0</v>
      </c>
      <c r="I51" s="202">
        <f>IF('Expenditure- NHC'!L51="","",'Expenditure- NHC'!L51)</f>
        <v>0</v>
      </c>
      <c r="J51" s="201">
        <f>IF('Expenditure - WHC'!L51="","",'Expenditure - WHC'!L51)</f>
        <v>0</v>
      </c>
      <c r="K51" s="218">
        <f t="shared" si="45"/>
        <v>0</v>
      </c>
      <c r="L51" s="222">
        <f t="shared" si="46"/>
        <v>0</v>
      </c>
      <c r="M51" s="216"/>
      <c r="N51" s="217"/>
    </row>
    <row r="52" spans="3:14" x14ac:dyDescent="0.2">
      <c r="C52" s="13"/>
      <c r="D52" s="19">
        <f t="shared" si="14"/>
        <v>42</v>
      </c>
      <c r="E52" s="189" t="str">
        <f>IF(OR('Services - NHC'!E51="",'Services - NHC'!E51="[Enter service]"),"",'Services - NHC'!E51)</f>
        <v/>
      </c>
      <c r="F52" s="190" t="str">
        <f>IF(OR('Services - NHC'!F51="",'Services - NHC'!F51="[Select]"),"",'Services - NHC'!F51)</f>
        <v/>
      </c>
      <c r="G52" s="202">
        <f>IF('Revenue - NHC'!S53="","",'Revenue - NHC'!S53)</f>
        <v>0</v>
      </c>
      <c r="H52" s="202">
        <f>IF('Revenue - WHC'!S53="","",'Revenue - WHC'!S53)</f>
        <v>0</v>
      </c>
      <c r="I52" s="202">
        <f>IF('Expenditure- NHC'!L52="","",'Expenditure- NHC'!L52)</f>
        <v>0</v>
      </c>
      <c r="J52" s="201">
        <f>IF('Expenditure - WHC'!L52="","",'Expenditure - WHC'!L52)</f>
        <v>0</v>
      </c>
      <c r="K52" s="218">
        <f t="shared" si="45"/>
        <v>0</v>
      </c>
      <c r="L52" s="222">
        <f t="shared" si="46"/>
        <v>0</v>
      </c>
      <c r="M52" s="216"/>
      <c r="N52" s="217"/>
    </row>
    <row r="53" spans="3:14" x14ac:dyDescent="0.2">
      <c r="C53" s="13"/>
      <c r="D53" s="90">
        <f t="shared" si="14"/>
        <v>43</v>
      </c>
      <c r="E53" s="189" t="str">
        <f>IF(OR('Services - NHC'!E52="",'Services - NHC'!E52="[Enter service]"),"",'Services - NHC'!E52)</f>
        <v/>
      </c>
      <c r="F53" s="190" t="str">
        <f>IF(OR('Services - NHC'!F52="",'Services - NHC'!F52="[Select]"),"",'Services - NHC'!F52)</f>
        <v/>
      </c>
      <c r="G53" s="202">
        <f>IF('Revenue - NHC'!S54="","",'Revenue - NHC'!S54)</f>
        <v>0</v>
      </c>
      <c r="H53" s="202">
        <f>IF('Revenue - WHC'!S54="","",'Revenue - WHC'!S54)</f>
        <v>0</v>
      </c>
      <c r="I53" s="202">
        <f>IF('Expenditure- NHC'!L53="","",'Expenditure- NHC'!L53)</f>
        <v>0</v>
      </c>
      <c r="J53" s="201">
        <f>IF('Expenditure - WHC'!L53="","",'Expenditure - WHC'!L53)</f>
        <v>0</v>
      </c>
      <c r="K53" s="218">
        <f t="shared" si="45"/>
        <v>0</v>
      </c>
      <c r="L53" s="222">
        <f t="shared" si="46"/>
        <v>0</v>
      </c>
      <c r="M53" s="216"/>
      <c r="N53" s="217"/>
    </row>
    <row r="54" spans="3:14" x14ac:dyDescent="0.2">
      <c r="C54" s="13"/>
      <c r="D54" s="19">
        <f t="shared" si="14"/>
        <v>44</v>
      </c>
      <c r="E54" s="189" t="str">
        <f>IF(OR('Services - NHC'!E53="",'Services - NHC'!E53="[Enter service]"),"",'Services - NHC'!E53)</f>
        <v/>
      </c>
      <c r="F54" s="190" t="str">
        <f>IF(OR('Services - NHC'!F53="",'Services - NHC'!F53="[Select]"),"",'Services - NHC'!F53)</f>
        <v/>
      </c>
      <c r="G54" s="202">
        <f>IF('Revenue - NHC'!S55="","",'Revenue - NHC'!S55)</f>
        <v>0</v>
      </c>
      <c r="H54" s="202">
        <f>IF('Revenue - WHC'!S55="","",'Revenue - WHC'!S55)</f>
        <v>0</v>
      </c>
      <c r="I54" s="202">
        <f>IF('Expenditure- NHC'!L54="","",'Expenditure- NHC'!L54)</f>
        <v>0</v>
      </c>
      <c r="J54" s="201">
        <f>IF('Expenditure - WHC'!L54="","",'Expenditure - WHC'!L54)</f>
        <v>0</v>
      </c>
      <c r="K54" s="218">
        <f t="shared" si="45"/>
        <v>0</v>
      </c>
      <c r="L54" s="222">
        <f t="shared" si="46"/>
        <v>0</v>
      </c>
      <c r="M54" s="216"/>
      <c r="N54" s="217"/>
    </row>
    <row r="55" spans="3:14" x14ac:dyDescent="0.2">
      <c r="C55" s="13"/>
      <c r="D55" s="19">
        <f t="shared" si="14"/>
        <v>45</v>
      </c>
      <c r="E55" s="189" t="str">
        <f>IF(OR('Services - NHC'!E54="",'Services - NHC'!E54="[Enter service]"),"",'Services - NHC'!E54)</f>
        <v/>
      </c>
      <c r="F55" s="190" t="str">
        <f>IF(OR('Services - NHC'!F54="",'Services - NHC'!F54="[Select]"),"",'Services - NHC'!F54)</f>
        <v/>
      </c>
      <c r="G55" s="202">
        <f>IF('Revenue - NHC'!S56="","",'Revenue - NHC'!S56)</f>
        <v>0</v>
      </c>
      <c r="H55" s="202">
        <f>IF('Revenue - WHC'!S56="","",'Revenue - WHC'!S56)</f>
        <v>0</v>
      </c>
      <c r="I55" s="202">
        <f>IF('Expenditure- NHC'!L55="","",'Expenditure- NHC'!L55)</f>
        <v>0</v>
      </c>
      <c r="J55" s="201">
        <f>IF('Expenditure - WHC'!L55="","",'Expenditure - WHC'!L55)</f>
        <v>0</v>
      </c>
      <c r="K55" s="218">
        <f t="shared" si="45"/>
        <v>0</v>
      </c>
      <c r="L55" s="222">
        <f t="shared" si="46"/>
        <v>0</v>
      </c>
      <c r="M55" s="216"/>
      <c r="N55" s="217"/>
    </row>
    <row r="56" spans="3:14" x14ac:dyDescent="0.2">
      <c r="C56" s="13"/>
      <c r="D56" s="90">
        <f t="shared" si="14"/>
        <v>46</v>
      </c>
      <c r="E56" s="189" t="str">
        <f>IF(OR('Services - NHC'!E55="",'Services - NHC'!E55="[Enter service]"),"",'Services - NHC'!E55)</f>
        <v/>
      </c>
      <c r="F56" s="190" t="str">
        <f>IF(OR('Services - NHC'!F55="",'Services - NHC'!F55="[Select]"),"",'Services - NHC'!F55)</f>
        <v/>
      </c>
      <c r="G56" s="202">
        <f>IF('Revenue - NHC'!S57="","",'Revenue - NHC'!S57)</f>
        <v>0</v>
      </c>
      <c r="H56" s="202">
        <f>IF('Revenue - WHC'!S57="","",'Revenue - WHC'!S57)</f>
        <v>0</v>
      </c>
      <c r="I56" s="202">
        <f>IF('Expenditure- NHC'!L56="","",'Expenditure- NHC'!L56)</f>
        <v>0</v>
      </c>
      <c r="J56" s="201">
        <f>IF('Expenditure - WHC'!L56="","",'Expenditure - WHC'!L56)</f>
        <v>0</v>
      </c>
      <c r="K56" s="218">
        <f t="shared" si="45"/>
        <v>0</v>
      </c>
      <c r="L56" s="222">
        <f t="shared" si="46"/>
        <v>0</v>
      </c>
      <c r="M56" s="216"/>
      <c r="N56" s="217"/>
    </row>
    <row r="57" spans="3:14" x14ac:dyDescent="0.2">
      <c r="C57" s="13"/>
      <c r="D57" s="19">
        <f t="shared" si="14"/>
        <v>47</v>
      </c>
      <c r="E57" s="189" t="str">
        <f>IF(OR('Services - NHC'!E56="",'Services - NHC'!E56="[Enter service]"),"",'Services - NHC'!E56)</f>
        <v/>
      </c>
      <c r="F57" s="190" t="str">
        <f>IF(OR('Services - NHC'!F56="",'Services - NHC'!F56="[Select]"),"",'Services - NHC'!F56)</f>
        <v/>
      </c>
      <c r="G57" s="202">
        <f>IF('Revenue - NHC'!S58="","",'Revenue - NHC'!S58)</f>
        <v>0</v>
      </c>
      <c r="H57" s="202">
        <f>IF('Revenue - WHC'!S58="","",'Revenue - WHC'!S58)</f>
        <v>0</v>
      </c>
      <c r="I57" s="202">
        <f>IF('Expenditure- NHC'!L57="","",'Expenditure- NHC'!L57)</f>
        <v>0</v>
      </c>
      <c r="J57" s="201">
        <f>IF('Expenditure - WHC'!L57="","",'Expenditure - WHC'!L57)</f>
        <v>0</v>
      </c>
      <c r="K57" s="218">
        <f t="shared" si="45"/>
        <v>0</v>
      </c>
      <c r="L57" s="222">
        <f t="shared" si="46"/>
        <v>0</v>
      </c>
      <c r="M57" s="216"/>
      <c r="N57" s="217"/>
    </row>
    <row r="58" spans="3:14" x14ac:dyDescent="0.2">
      <c r="C58" s="13"/>
      <c r="D58" s="19">
        <f t="shared" si="14"/>
        <v>48</v>
      </c>
      <c r="E58" s="189" t="str">
        <f>IF(OR('Services - NHC'!E57="",'Services - NHC'!E57="[Enter service]"),"",'Services - NHC'!E57)</f>
        <v/>
      </c>
      <c r="F58" s="190" t="str">
        <f>IF(OR('Services - NHC'!F57="",'Services - NHC'!F57="[Select]"),"",'Services - NHC'!F57)</f>
        <v/>
      </c>
      <c r="G58" s="202">
        <f>IF('Revenue - NHC'!S59="","",'Revenue - NHC'!S59)</f>
        <v>0</v>
      </c>
      <c r="H58" s="202">
        <f>IF('Revenue - WHC'!S59="","",'Revenue - WHC'!S59)</f>
        <v>0</v>
      </c>
      <c r="I58" s="202">
        <f>IF('Expenditure- NHC'!L58="","",'Expenditure- NHC'!L58)</f>
        <v>0</v>
      </c>
      <c r="J58" s="201">
        <f>IF('Expenditure - WHC'!L58="","",'Expenditure - WHC'!L58)</f>
        <v>0</v>
      </c>
      <c r="K58" s="218">
        <f t="shared" si="45"/>
        <v>0</v>
      </c>
      <c r="L58" s="222">
        <f t="shared" si="46"/>
        <v>0</v>
      </c>
      <c r="M58" s="216"/>
      <c r="N58" s="217"/>
    </row>
    <row r="59" spans="3:14" x14ac:dyDescent="0.2">
      <c r="C59" s="13"/>
      <c r="D59" s="19">
        <f t="shared" si="14"/>
        <v>49</v>
      </c>
      <c r="E59" s="189" t="str">
        <f>IF(OR('Services - NHC'!E58="",'Services - NHC'!E58="[Enter service]"),"",'Services - NHC'!E58)</f>
        <v/>
      </c>
      <c r="F59" s="190" t="str">
        <f>IF(OR('Services - NHC'!F58="",'Services - NHC'!F58="[Select]"),"",'Services - NHC'!F58)</f>
        <v/>
      </c>
      <c r="G59" s="202">
        <f>IF('Revenue - NHC'!S60="","",'Revenue - NHC'!S60)</f>
        <v>0</v>
      </c>
      <c r="H59" s="202">
        <f>IF('Revenue - WHC'!S60="","",'Revenue - WHC'!S60)</f>
        <v>0</v>
      </c>
      <c r="I59" s="202">
        <f>IF('Expenditure- NHC'!L59="","",'Expenditure- NHC'!L59)</f>
        <v>0</v>
      </c>
      <c r="J59" s="201">
        <f>IF('Expenditure - WHC'!L59="","",'Expenditure - WHC'!L59)</f>
        <v>0</v>
      </c>
      <c r="K59" s="218">
        <f t="shared" si="45"/>
        <v>0</v>
      </c>
      <c r="L59" s="222">
        <f t="shared" si="46"/>
        <v>0</v>
      </c>
      <c r="M59" s="216"/>
      <c r="N59" s="217"/>
    </row>
    <row r="60" spans="3:14" x14ac:dyDescent="0.2">
      <c r="C60" s="13"/>
      <c r="D60" s="90">
        <f t="shared" si="14"/>
        <v>50</v>
      </c>
      <c r="E60" s="189" t="str">
        <f>IF(OR('Services - NHC'!E59="",'Services - NHC'!E59="[Enter service]"),"",'Services - NHC'!E59)</f>
        <v/>
      </c>
      <c r="F60" s="190" t="str">
        <f>IF(OR('Services - NHC'!F59="",'Services - NHC'!F59="[Select]"),"",'Services - NHC'!F59)</f>
        <v/>
      </c>
      <c r="G60" s="202">
        <f>IF('Revenue - NHC'!S61="","",'Revenue - NHC'!S61)</f>
        <v>0</v>
      </c>
      <c r="H60" s="202">
        <f>IF('Revenue - WHC'!S61="","",'Revenue - WHC'!S61)</f>
        <v>0</v>
      </c>
      <c r="I60" s="202">
        <f>IF('Expenditure- NHC'!L60="","",'Expenditure- NHC'!L60)</f>
        <v>0</v>
      </c>
      <c r="J60" s="201">
        <f>IF('Expenditure - WHC'!L60="","",'Expenditure - WHC'!L60)</f>
        <v>0</v>
      </c>
      <c r="K60" s="218">
        <f t="shared" si="45"/>
        <v>0</v>
      </c>
      <c r="L60" s="222">
        <f t="shared" si="46"/>
        <v>0</v>
      </c>
      <c r="M60" s="216"/>
      <c r="N60" s="217"/>
    </row>
    <row r="61" spans="3:14" x14ac:dyDescent="0.2">
      <c r="C61" s="13"/>
      <c r="D61" s="19">
        <f t="shared" si="14"/>
        <v>51</v>
      </c>
      <c r="E61" s="189" t="str">
        <f>IF(OR('Services - NHC'!E60="",'Services - NHC'!E60="[Enter service]"),"",'Services - NHC'!E60)</f>
        <v/>
      </c>
      <c r="F61" s="190" t="str">
        <f>IF(OR('Services - NHC'!F60="",'Services - NHC'!F60="[Select]"),"",'Services - NHC'!F60)</f>
        <v/>
      </c>
      <c r="G61" s="202">
        <f>IF('Revenue - NHC'!S62="","",'Revenue - NHC'!S62)</f>
        <v>0</v>
      </c>
      <c r="H61" s="202">
        <f>IF('Revenue - WHC'!S62="","",'Revenue - WHC'!S62)</f>
        <v>0</v>
      </c>
      <c r="I61" s="202">
        <f>IF('Expenditure- NHC'!L61="","",'Expenditure- NHC'!L61)</f>
        <v>0</v>
      </c>
      <c r="J61" s="201">
        <f>IF('Expenditure - WHC'!L61="","",'Expenditure - WHC'!L61)</f>
        <v>0</v>
      </c>
      <c r="K61" s="218">
        <f t="shared" si="45"/>
        <v>0</v>
      </c>
      <c r="L61" s="222">
        <f t="shared" si="46"/>
        <v>0</v>
      </c>
      <c r="M61" s="216"/>
      <c r="N61" s="217"/>
    </row>
    <row r="62" spans="3:14" ht="12.75" customHeight="1" x14ac:dyDescent="0.2">
      <c r="C62" s="13"/>
      <c r="D62" s="19">
        <f t="shared" si="14"/>
        <v>52</v>
      </c>
      <c r="E62" s="189" t="str">
        <f>IF(OR('Services - NHC'!E61="",'Services - NHC'!E61="[Enter service]"),"",'Services - NHC'!E61)</f>
        <v/>
      </c>
      <c r="F62" s="190" t="str">
        <f>IF(OR('Services - NHC'!F61="",'Services - NHC'!F61="[Select]"),"",'Services - NHC'!F61)</f>
        <v/>
      </c>
      <c r="G62" s="202">
        <f>IF('Revenue - NHC'!S63="","",'Revenue - NHC'!S63)</f>
        <v>0</v>
      </c>
      <c r="H62" s="202">
        <f>IF('Revenue - WHC'!S63="","",'Revenue - WHC'!S63)</f>
        <v>0</v>
      </c>
      <c r="I62" s="202">
        <f>IF('Expenditure- NHC'!L62="","",'Expenditure- NHC'!L62)</f>
        <v>0</v>
      </c>
      <c r="J62" s="201">
        <f>IF('Expenditure - WHC'!L62="","",'Expenditure - WHC'!L62)</f>
        <v>0</v>
      </c>
      <c r="K62" s="218">
        <f t="shared" si="45"/>
        <v>0</v>
      </c>
      <c r="L62" s="222">
        <f t="shared" si="46"/>
        <v>0</v>
      </c>
      <c r="M62" s="216"/>
      <c r="N62" s="217"/>
    </row>
    <row r="63" spans="3:14" x14ac:dyDescent="0.2">
      <c r="C63" s="13"/>
      <c r="D63" s="19">
        <f t="shared" si="14"/>
        <v>53</v>
      </c>
      <c r="E63" s="189" t="str">
        <f>IF(OR('Services - NHC'!E62="",'Services - NHC'!E62="[Enter service]"),"",'Services - NHC'!E62)</f>
        <v/>
      </c>
      <c r="F63" s="190" t="str">
        <f>IF(OR('Services - NHC'!F62="",'Services - NHC'!F62="[Select]"),"",'Services - NHC'!F62)</f>
        <v/>
      </c>
      <c r="G63" s="202">
        <f>IF('Revenue - NHC'!S64="","",'Revenue - NHC'!S64)</f>
        <v>0</v>
      </c>
      <c r="H63" s="202">
        <f>IF('Revenue - WHC'!S64="","",'Revenue - WHC'!S64)</f>
        <v>0</v>
      </c>
      <c r="I63" s="202">
        <f>IF('Expenditure- NHC'!L63="","",'Expenditure- NHC'!L63)</f>
        <v>0</v>
      </c>
      <c r="J63" s="201">
        <f>IF('Expenditure - WHC'!L63="","",'Expenditure - WHC'!L63)</f>
        <v>0</v>
      </c>
      <c r="K63" s="218">
        <f t="shared" si="45"/>
        <v>0</v>
      </c>
      <c r="L63" s="222">
        <f t="shared" si="46"/>
        <v>0</v>
      </c>
      <c r="M63" s="216"/>
      <c r="N63" s="217"/>
    </row>
    <row r="64" spans="3:14" x14ac:dyDescent="0.2">
      <c r="C64" s="13"/>
      <c r="D64" s="90">
        <f t="shared" si="14"/>
        <v>54</v>
      </c>
      <c r="E64" s="189" t="str">
        <f>IF(OR('Services - NHC'!E63="",'Services - NHC'!E63="[Enter service]"),"",'Services - NHC'!E63)</f>
        <v/>
      </c>
      <c r="F64" s="190" t="str">
        <f>IF(OR('Services - NHC'!F63="",'Services - NHC'!F63="[Select]"),"",'Services - NHC'!F63)</f>
        <v/>
      </c>
      <c r="G64" s="202">
        <f>IF('Revenue - NHC'!S65="","",'Revenue - NHC'!S65)</f>
        <v>0</v>
      </c>
      <c r="H64" s="202">
        <f>IF('Revenue - WHC'!S65="","",'Revenue - WHC'!S65)</f>
        <v>0</v>
      </c>
      <c r="I64" s="202">
        <f>IF('Expenditure- NHC'!L64="","",'Expenditure- NHC'!L64)</f>
        <v>0</v>
      </c>
      <c r="J64" s="201">
        <f>IF('Expenditure - WHC'!L64="","",'Expenditure - WHC'!L64)</f>
        <v>0</v>
      </c>
      <c r="K64" s="218">
        <f t="shared" si="45"/>
        <v>0</v>
      </c>
      <c r="L64" s="222">
        <f t="shared" si="46"/>
        <v>0</v>
      </c>
      <c r="M64" s="216"/>
      <c r="N64" s="217"/>
    </row>
    <row r="65" spans="3:14" x14ac:dyDescent="0.2">
      <c r="C65" s="13"/>
      <c r="D65" s="19">
        <f t="shared" si="14"/>
        <v>55</v>
      </c>
      <c r="E65" s="189" t="str">
        <f>IF(OR('Services - NHC'!E64="",'Services - NHC'!E64="[Enter service]"),"",'Services - NHC'!E64)</f>
        <v/>
      </c>
      <c r="F65" s="190" t="str">
        <f>IF(OR('Services - NHC'!F64="",'Services - NHC'!F64="[Select]"),"",'Services - NHC'!F64)</f>
        <v/>
      </c>
      <c r="G65" s="202">
        <f>IF('Revenue - NHC'!S66="","",'Revenue - NHC'!S66)</f>
        <v>0</v>
      </c>
      <c r="H65" s="202">
        <f>IF('Revenue - WHC'!S66="","",'Revenue - WHC'!S66)</f>
        <v>0</v>
      </c>
      <c r="I65" s="202">
        <f>IF('Expenditure- NHC'!L65="","",'Expenditure- NHC'!L65)</f>
        <v>0</v>
      </c>
      <c r="J65" s="201">
        <f>IF('Expenditure - WHC'!L65="","",'Expenditure - WHC'!L65)</f>
        <v>0</v>
      </c>
      <c r="K65" s="218">
        <f t="shared" si="45"/>
        <v>0</v>
      </c>
      <c r="L65" s="222">
        <f t="shared" si="46"/>
        <v>0</v>
      </c>
      <c r="M65" s="216"/>
      <c r="N65" s="217"/>
    </row>
    <row r="66" spans="3:14" x14ac:dyDescent="0.2">
      <c r="C66" s="13"/>
      <c r="D66" s="19">
        <f t="shared" si="14"/>
        <v>56</v>
      </c>
      <c r="E66" s="189" t="str">
        <f>IF(OR('Services - NHC'!E65="",'Services - NHC'!E65="[Enter service]"),"",'Services - NHC'!E65)</f>
        <v/>
      </c>
      <c r="F66" s="190" t="str">
        <f>IF(OR('Services - NHC'!F65="",'Services - NHC'!F65="[Select]"),"",'Services - NHC'!F65)</f>
        <v/>
      </c>
      <c r="G66" s="202">
        <f>IF('Revenue - NHC'!S67="","",'Revenue - NHC'!S67)</f>
        <v>0</v>
      </c>
      <c r="H66" s="202">
        <f>IF('Revenue - WHC'!S67="","",'Revenue - WHC'!S67)</f>
        <v>0</v>
      </c>
      <c r="I66" s="202">
        <f>IF('Expenditure- NHC'!L66="","",'Expenditure- NHC'!L66)</f>
        <v>0</v>
      </c>
      <c r="J66" s="201">
        <f>IF('Expenditure - WHC'!L66="","",'Expenditure - WHC'!L66)</f>
        <v>0</v>
      </c>
      <c r="K66" s="218">
        <f t="shared" si="45"/>
        <v>0</v>
      </c>
      <c r="L66" s="222">
        <f t="shared" si="46"/>
        <v>0</v>
      </c>
      <c r="M66" s="216"/>
      <c r="N66" s="217"/>
    </row>
    <row r="67" spans="3:14" x14ac:dyDescent="0.2">
      <c r="C67" s="13"/>
      <c r="D67" s="90">
        <f t="shared" si="14"/>
        <v>57</v>
      </c>
      <c r="E67" s="189" t="str">
        <f>IF(OR('Services - NHC'!E66="",'Services - NHC'!E66="[Enter service]"),"",'Services - NHC'!E66)</f>
        <v/>
      </c>
      <c r="F67" s="190" t="str">
        <f>IF(OR('Services - NHC'!F66="",'Services - NHC'!F66="[Select]"),"",'Services - NHC'!F66)</f>
        <v/>
      </c>
      <c r="G67" s="202">
        <f>IF('Revenue - NHC'!S68="","",'Revenue - NHC'!S68)</f>
        <v>0</v>
      </c>
      <c r="H67" s="202">
        <f>IF('Revenue - WHC'!S68="","",'Revenue - WHC'!S68)</f>
        <v>0</v>
      </c>
      <c r="I67" s="202">
        <f>IF('Expenditure- NHC'!L67="","",'Expenditure- NHC'!L67)</f>
        <v>0</v>
      </c>
      <c r="J67" s="201">
        <f>IF('Expenditure - WHC'!L67="","",'Expenditure - WHC'!L67)</f>
        <v>0</v>
      </c>
      <c r="K67" s="218">
        <f t="shared" si="45"/>
        <v>0</v>
      </c>
      <c r="L67" s="222">
        <f t="shared" si="46"/>
        <v>0</v>
      </c>
      <c r="M67" s="216"/>
      <c r="N67" s="217"/>
    </row>
    <row r="68" spans="3:14" x14ac:dyDescent="0.2">
      <c r="C68" s="13"/>
      <c r="D68" s="19">
        <f t="shared" si="14"/>
        <v>58</v>
      </c>
      <c r="E68" s="189" t="str">
        <f>IF(OR('Services - NHC'!E67="",'Services - NHC'!E67="[Enter service]"),"",'Services - NHC'!E67)</f>
        <v/>
      </c>
      <c r="F68" s="190" t="str">
        <f>IF(OR('Services - NHC'!F67="",'Services - NHC'!F67="[Select]"),"",'Services - NHC'!F67)</f>
        <v/>
      </c>
      <c r="G68" s="202">
        <f>IF('Revenue - NHC'!S69="","",'Revenue - NHC'!S69)</f>
        <v>0</v>
      </c>
      <c r="H68" s="202">
        <f>IF('Revenue - WHC'!S69="","",'Revenue - WHC'!S69)</f>
        <v>0</v>
      </c>
      <c r="I68" s="202">
        <f>IF('Expenditure- NHC'!L68="","",'Expenditure- NHC'!L68)</f>
        <v>0</v>
      </c>
      <c r="J68" s="201">
        <f>IF('Expenditure - WHC'!L68="","",'Expenditure - WHC'!L68)</f>
        <v>0</v>
      </c>
      <c r="K68" s="218">
        <f t="shared" si="45"/>
        <v>0</v>
      </c>
      <c r="L68" s="222">
        <f t="shared" si="46"/>
        <v>0</v>
      </c>
      <c r="M68" s="216"/>
      <c r="N68" s="217"/>
    </row>
    <row r="69" spans="3:14" x14ac:dyDescent="0.2">
      <c r="C69" s="13"/>
      <c r="D69" s="19">
        <f t="shared" si="14"/>
        <v>59</v>
      </c>
      <c r="E69" s="189" t="str">
        <f>IF(OR('Services - NHC'!E68="",'Services - NHC'!E68="[Enter service]"),"",'Services - NHC'!E68)</f>
        <v/>
      </c>
      <c r="F69" s="190" t="str">
        <f>IF(OR('Services - NHC'!F68="",'Services - NHC'!F68="[Select]"),"",'Services - NHC'!F68)</f>
        <v/>
      </c>
      <c r="G69" s="202">
        <f>IF('Revenue - NHC'!S70="","",'Revenue - NHC'!S70)</f>
        <v>0</v>
      </c>
      <c r="H69" s="202">
        <f>IF('Revenue - WHC'!S70="","",'Revenue - WHC'!S70)</f>
        <v>0</v>
      </c>
      <c r="I69" s="202">
        <f>IF('Expenditure- NHC'!L69="","",'Expenditure- NHC'!L69)</f>
        <v>0</v>
      </c>
      <c r="J69" s="201">
        <f>IF('Expenditure - WHC'!L69="","",'Expenditure - WHC'!L69)</f>
        <v>0</v>
      </c>
      <c r="K69" s="218">
        <f t="shared" si="45"/>
        <v>0</v>
      </c>
      <c r="L69" s="222">
        <f t="shared" si="46"/>
        <v>0</v>
      </c>
      <c r="M69" s="216"/>
      <c r="N69" s="217"/>
    </row>
    <row r="70" spans="3:14" x14ac:dyDescent="0.2">
      <c r="C70" s="13"/>
      <c r="D70" s="19">
        <f t="shared" si="14"/>
        <v>60</v>
      </c>
      <c r="E70" s="189" t="str">
        <f>IF(OR('Services - NHC'!E69="",'Services - NHC'!E69="[Enter service]"),"",'Services - NHC'!E69)</f>
        <v/>
      </c>
      <c r="F70" s="190" t="str">
        <f>IF(OR('Services - NHC'!F69="",'Services - NHC'!F69="[Select]"),"",'Services - NHC'!F69)</f>
        <v/>
      </c>
      <c r="G70" s="202">
        <f>IF('Revenue - NHC'!S71="","",'Revenue - NHC'!S71)</f>
        <v>0</v>
      </c>
      <c r="H70" s="202">
        <f>IF('Revenue - WHC'!S71="","",'Revenue - WHC'!S71)</f>
        <v>0</v>
      </c>
      <c r="I70" s="202">
        <f>IF('Expenditure- NHC'!L70="","",'Expenditure- NHC'!L70)</f>
        <v>0</v>
      </c>
      <c r="J70" s="201">
        <f>IF('Expenditure - WHC'!L70="","",'Expenditure - WHC'!L70)</f>
        <v>0</v>
      </c>
      <c r="K70" s="218">
        <f t="shared" si="45"/>
        <v>0</v>
      </c>
      <c r="L70" s="222">
        <f t="shared" si="46"/>
        <v>0</v>
      </c>
      <c r="M70" s="216"/>
      <c r="N70" s="217"/>
    </row>
    <row r="71" spans="3:14" x14ac:dyDescent="0.2">
      <c r="C71" s="13"/>
      <c r="D71" s="90">
        <f t="shared" si="14"/>
        <v>61</v>
      </c>
      <c r="E71" s="189" t="str">
        <f>IF(OR('Services - NHC'!E70="",'Services - NHC'!E70="[Enter service]"),"",'Services - NHC'!E70)</f>
        <v/>
      </c>
      <c r="F71" s="190" t="str">
        <f>IF(OR('Services - NHC'!F70="",'Services - NHC'!F70="[Select]"),"",'Services - NHC'!F70)</f>
        <v/>
      </c>
      <c r="G71" s="202">
        <f>IF('Revenue - NHC'!S72="","",'Revenue - NHC'!S72)</f>
        <v>0</v>
      </c>
      <c r="H71" s="202">
        <f>IF('Revenue - WHC'!S72="","",'Revenue - WHC'!S72)</f>
        <v>0</v>
      </c>
      <c r="I71" s="202">
        <f>IF('Expenditure- NHC'!L71="","",'Expenditure- NHC'!L71)</f>
        <v>0</v>
      </c>
      <c r="J71" s="201">
        <f>IF('Expenditure - WHC'!L71="","",'Expenditure - WHC'!L71)</f>
        <v>0</v>
      </c>
      <c r="K71" s="218">
        <f t="shared" si="45"/>
        <v>0</v>
      </c>
      <c r="L71" s="222">
        <f t="shared" si="46"/>
        <v>0</v>
      </c>
      <c r="M71" s="216"/>
      <c r="N71" s="217"/>
    </row>
    <row r="72" spans="3:14" x14ac:dyDescent="0.2">
      <c r="C72" s="13"/>
      <c r="D72" s="19">
        <f t="shared" si="14"/>
        <v>62</v>
      </c>
      <c r="E72" s="189" t="str">
        <f>IF(OR('Services - NHC'!E71="",'Services - NHC'!E71="[Enter service]"),"",'Services - NHC'!E71)</f>
        <v/>
      </c>
      <c r="F72" s="190" t="str">
        <f>IF(OR('Services - NHC'!F71="",'Services - NHC'!F71="[Select]"),"",'Services - NHC'!F71)</f>
        <v/>
      </c>
      <c r="G72" s="202">
        <f>IF('Revenue - NHC'!S73="","",'Revenue - NHC'!S73)</f>
        <v>0</v>
      </c>
      <c r="H72" s="202">
        <f>IF('Revenue - WHC'!S73="","",'Revenue - WHC'!S73)</f>
        <v>0</v>
      </c>
      <c r="I72" s="202">
        <f>IF('Expenditure- NHC'!L72="","",'Expenditure- NHC'!L72)</f>
        <v>0</v>
      </c>
      <c r="J72" s="201">
        <f>IF('Expenditure - WHC'!L72="","",'Expenditure - WHC'!L72)</f>
        <v>0</v>
      </c>
      <c r="K72" s="218">
        <f t="shared" si="45"/>
        <v>0</v>
      </c>
      <c r="L72" s="222">
        <f t="shared" si="46"/>
        <v>0</v>
      </c>
      <c r="M72" s="216"/>
      <c r="N72" s="217"/>
    </row>
    <row r="73" spans="3:14" x14ac:dyDescent="0.2">
      <c r="C73" s="13"/>
      <c r="D73" s="19">
        <f t="shared" si="14"/>
        <v>63</v>
      </c>
      <c r="E73" s="189" t="str">
        <f>IF(OR('Services - NHC'!E72="",'Services - NHC'!E72="[Enter service]"),"",'Services - NHC'!E72)</f>
        <v/>
      </c>
      <c r="F73" s="190" t="str">
        <f>IF(OR('Services - NHC'!F72="",'Services - NHC'!F72="[Select]"),"",'Services - NHC'!F72)</f>
        <v/>
      </c>
      <c r="G73" s="202">
        <f>IF('Revenue - NHC'!S74="","",'Revenue - NHC'!S74)</f>
        <v>0</v>
      </c>
      <c r="H73" s="202">
        <f>IF('Revenue - WHC'!S74="","",'Revenue - WHC'!S74)</f>
        <v>0</v>
      </c>
      <c r="I73" s="202">
        <f>IF('Expenditure- NHC'!L73="","",'Expenditure- NHC'!L73)</f>
        <v>0</v>
      </c>
      <c r="J73" s="201">
        <f>IF('Expenditure - WHC'!L73="","",'Expenditure - WHC'!L73)</f>
        <v>0</v>
      </c>
      <c r="K73" s="218">
        <f t="shared" si="45"/>
        <v>0</v>
      </c>
      <c r="L73" s="222">
        <f t="shared" si="46"/>
        <v>0</v>
      </c>
      <c r="M73" s="216"/>
      <c r="N73" s="217"/>
    </row>
    <row r="74" spans="3:14" x14ac:dyDescent="0.2">
      <c r="C74" s="13"/>
      <c r="D74" s="19">
        <f t="shared" si="14"/>
        <v>64</v>
      </c>
      <c r="E74" s="189" t="str">
        <f>IF(OR('Services - NHC'!E73="",'Services - NHC'!E73="[Enter service]"),"",'Services - NHC'!E73)</f>
        <v/>
      </c>
      <c r="F74" s="190" t="str">
        <f>IF(OR('Services - NHC'!F73="",'Services - NHC'!F73="[Select]"),"",'Services - NHC'!F73)</f>
        <v/>
      </c>
      <c r="G74" s="202">
        <f>IF('Revenue - NHC'!S75="","",'Revenue - NHC'!S75)</f>
        <v>0</v>
      </c>
      <c r="H74" s="202">
        <f>IF('Revenue - WHC'!S75="","",'Revenue - WHC'!S75)</f>
        <v>0</v>
      </c>
      <c r="I74" s="202">
        <f>IF('Expenditure- NHC'!L74="","",'Expenditure- NHC'!L74)</f>
        <v>0</v>
      </c>
      <c r="J74" s="201">
        <f>IF('Expenditure - WHC'!L74="","",'Expenditure - WHC'!L74)</f>
        <v>0</v>
      </c>
      <c r="K74" s="218">
        <f t="shared" si="45"/>
        <v>0</v>
      </c>
      <c r="L74" s="222">
        <f t="shared" si="46"/>
        <v>0</v>
      </c>
      <c r="M74" s="216"/>
      <c r="N74" s="217"/>
    </row>
    <row r="75" spans="3:14" x14ac:dyDescent="0.2">
      <c r="C75" s="13"/>
      <c r="D75" s="90">
        <f t="shared" si="14"/>
        <v>65</v>
      </c>
      <c r="E75" s="189" t="str">
        <f>IF(OR('Services - NHC'!E74="",'Services - NHC'!E74="[Enter service]"),"",'Services - NHC'!E74)</f>
        <v/>
      </c>
      <c r="F75" s="190" t="str">
        <f>IF(OR('Services - NHC'!F74="",'Services - NHC'!F74="[Select]"),"",'Services - NHC'!F74)</f>
        <v/>
      </c>
      <c r="G75" s="202">
        <f>IF('Revenue - NHC'!S76="","",'Revenue - NHC'!S76)</f>
        <v>0</v>
      </c>
      <c r="H75" s="202">
        <f>IF('Revenue - WHC'!S76="","",'Revenue - WHC'!S76)</f>
        <v>0</v>
      </c>
      <c r="I75" s="202">
        <f>IF('Expenditure- NHC'!L75="","",'Expenditure- NHC'!L75)</f>
        <v>0</v>
      </c>
      <c r="J75" s="201">
        <f>IF('Expenditure - WHC'!L75="","",'Expenditure - WHC'!L75)</f>
        <v>0</v>
      </c>
      <c r="K75" s="218">
        <f t="shared" si="45"/>
        <v>0</v>
      </c>
      <c r="L75" s="222">
        <f t="shared" si="46"/>
        <v>0</v>
      </c>
      <c r="M75" s="216"/>
      <c r="N75" s="217"/>
    </row>
    <row r="76" spans="3:14" x14ac:dyDescent="0.2">
      <c r="C76" s="13"/>
      <c r="D76" s="19">
        <f t="shared" si="14"/>
        <v>66</v>
      </c>
      <c r="E76" s="189" t="str">
        <f>IF(OR('Services - NHC'!E75="",'Services - NHC'!E75="[Enter service]"),"",'Services - NHC'!E75)</f>
        <v/>
      </c>
      <c r="F76" s="190" t="str">
        <f>IF(OR('Services - NHC'!F75="",'Services - NHC'!F75="[Select]"),"",'Services - NHC'!F75)</f>
        <v/>
      </c>
      <c r="G76" s="202">
        <f>IF('Revenue - NHC'!S77="","",'Revenue - NHC'!S77)</f>
        <v>0</v>
      </c>
      <c r="H76" s="202">
        <f>IF('Revenue - WHC'!S77="","",'Revenue - WHC'!S77)</f>
        <v>0</v>
      </c>
      <c r="I76" s="202">
        <f>IF('Expenditure- NHC'!L76="","",'Expenditure- NHC'!L76)</f>
        <v>0</v>
      </c>
      <c r="J76" s="201">
        <f>IF('Expenditure - WHC'!L76="","",'Expenditure - WHC'!L76)</f>
        <v>0</v>
      </c>
      <c r="K76" s="218">
        <f t="shared" si="45"/>
        <v>0</v>
      </c>
      <c r="L76" s="222">
        <f t="shared" si="46"/>
        <v>0</v>
      </c>
      <c r="M76" s="216"/>
      <c r="N76" s="217"/>
    </row>
    <row r="77" spans="3:14" x14ac:dyDescent="0.2">
      <c r="C77" s="13"/>
      <c r="D77" s="19">
        <f t="shared" si="14"/>
        <v>67</v>
      </c>
      <c r="E77" s="189" t="str">
        <f>IF(OR('Services - NHC'!E76="",'Services - NHC'!E76="[Enter service]"),"",'Services - NHC'!E76)</f>
        <v/>
      </c>
      <c r="F77" s="190" t="str">
        <f>IF(OR('Services - NHC'!F76="",'Services - NHC'!F76="[Select]"),"",'Services - NHC'!F76)</f>
        <v/>
      </c>
      <c r="G77" s="202">
        <f>IF('Revenue - NHC'!S78="","",'Revenue - NHC'!S78)</f>
        <v>0</v>
      </c>
      <c r="H77" s="202">
        <f>IF('Revenue - WHC'!S78="","",'Revenue - WHC'!S78)</f>
        <v>0</v>
      </c>
      <c r="I77" s="202">
        <f>IF('Expenditure- NHC'!L77="","",'Expenditure- NHC'!L77)</f>
        <v>0</v>
      </c>
      <c r="J77" s="201">
        <f>IF('Expenditure - WHC'!L77="","",'Expenditure - WHC'!L77)</f>
        <v>0</v>
      </c>
      <c r="K77" s="218">
        <f t="shared" si="45"/>
        <v>0</v>
      </c>
      <c r="L77" s="222">
        <f t="shared" si="46"/>
        <v>0</v>
      </c>
      <c r="M77" s="216"/>
      <c r="N77" s="217"/>
    </row>
    <row r="78" spans="3:14" x14ac:dyDescent="0.2">
      <c r="C78" s="13"/>
      <c r="D78" s="90">
        <f t="shared" si="14"/>
        <v>68</v>
      </c>
      <c r="E78" s="189" t="str">
        <f>IF(OR('Services - NHC'!E77="",'Services - NHC'!E77="[Enter service]"),"",'Services - NHC'!E77)</f>
        <v/>
      </c>
      <c r="F78" s="190" t="str">
        <f>IF(OR('Services - NHC'!F77="",'Services - NHC'!F77="[Select]"),"",'Services - NHC'!F77)</f>
        <v/>
      </c>
      <c r="G78" s="202">
        <f>IF('Revenue - NHC'!S79="","",'Revenue - NHC'!S79)</f>
        <v>0</v>
      </c>
      <c r="H78" s="202">
        <f>IF('Revenue - WHC'!S79="","",'Revenue - WHC'!S79)</f>
        <v>0</v>
      </c>
      <c r="I78" s="202">
        <f>IF('Expenditure- NHC'!L78="","",'Expenditure- NHC'!L78)</f>
        <v>0</v>
      </c>
      <c r="J78" s="201">
        <f>IF('Expenditure - WHC'!L78="","",'Expenditure - WHC'!L78)</f>
        <v>0</v>
      </c>
      <c r="K78" s="218">
        <f t="shared" si="45"/>
        <v>0</v>
      </c>
      <c r="L78" s="222">
        <f t="shared" si="46"/>
        <v>0</v>
      </c>
      <c r="M78" s="216"/>
      <c r="N78" s="217"/>
    </row>
    <row r="79" spans="3:14" x14ac:dyDescent="0.2">
      <c r="C79" s="13"/>
      <c r="D79" s="19">
        <f t="shared" si="14"/>
        <v>69</v>
      </c>
      <c r="E79" s="189" t="str">
        <f>IF(OR('Services - NHC'!E78="",'Services - NHC'!E78="[Enter service]"),"",'Services - NHC'!E78)</f>
        <v/>
      </c>
      <c r="F79" s="190" t="str">
        <f>IF(OR('Services - NHC'!F78="",'Services - NHC'!F78="[Select]"),"",'Services - NHC'!F78)</f>
        <v/>
      </c>
      <c r="G79" s="202">
        <f>IF('Revenue - NHC'!S80="","",'Revenue - NHC'!S80)</f>
        <v>0</v>
      </c>
      <c r="H79" s="202">
        <f>IF('Revenue - WHC'!S80="","",'Revenue - WHC'!S80)</f>
        <v>0</v>
      </c>
      <c r="I79" s="202">
        <f>IF('Expenditure- NHC'!L79="","",'Expenditure- NHC'!L79)</f>
        <v>0</v>
      </c>
      <c r="J79" s="201">
        <f>IF('Expenditure - WHC'!L79="","",'Expenditure - WHC'!L79)</f>
        <v>0</v>
      </c>
      <c r="K79" s="218">
        <f t="shared" si="45"/>
        <v>0</v>
      </c>
      <c r="L79" s="222">
        <f t="shared" si="46"/>
        <v>0</v>
      </c>
      <c r="M79" s="216"/>
      <c r="N79" s="217"/>
    </row>
    <row r="80" spans="3:14" x14ac:dyDescent="0.2">
      <c r="C80" s="13"/>
      <c r="D80" s="19">
        <f t="shared" ref="D80:D143" si="49">D79+1</f>
        <v>70</v>
      </c>
      <c r="E80" s="189" t="str">
        <f>IF(OR('Services - NHC'!E79="",'Services - NHC'!E79="[Enter service]"),"",'Services - NHC'!E79)</f>
        <v/>
      </c>
      <c r="F80" s="190" t="str">
        <f>IF(OR('Services - NHC'!F79="",'Services - NHC'!F79="[Select]"),"",'Services - NHC'!F79)</f>
        <v/>
      </c>
      <c r="G80" s="202">
        <f>IF('Revenue - NHC'!S81="","",'Revenue - NHC'!S81)</f>
        <v>0</v>
      </c>
      <c r="H80" s="202">
        <f>IF('Revenue - WHC'!S81="","",'Revenue - WHC'!S81)</f>
        <v>0</v>
      </c>
      <c r="I80" s="202">
        <f>IF('Expenditure- NHC'!L80="","",'Expenditure- NHC'!L80)</f>
        <v>0</v>
      </c>
      <c r="J80" s="201">
        <f>IF('Expenditure - WHC'!L80="","",'Expenditure - WHC'!L80)</f>
        <v>0</v>
      </c>
      <c r="K80" s="218">
        <f t="shared" si="45"/>
        <v>0</v>
      </c>
      <c r="L80" s="222">
        <f t="shared" si="46"/>
        <v>0</v>
      </c>
      <c r="M80" s="216"/>
      <c r="N80" s="217"/>
    </row>
    <row r="81" spans="3:14" x14ac:dyDescent="0.2">
      <c r="C81" s="13"/>
      <c r="D81" s="19">
        <f t="shared" si="49"/>
        <v>71</v>
      </c>
      <c r="E81" s="189" t="str">
        <f>IF(OR('Services - NHC'!E80="",'Services - NHC'!E80="[Enter service]"),"",'Services - NHC'!E80)</f>
        <v/>
      </c>
      <c r="F81" s="190" t="str">
        <f>IF(OR('Services - NHC'!F80="",'Services - NHC'!F80="[Select]"),"",'Services - NHC'!F80)</f>
        <v/>
      </c>
      <c r="G81" s="202">
        <f>IF('Revenue - NHC'!S82="","",'Revenue - NHC'!S82)</f>
        <v>0</v>
      </c>
      <c r="H81" s="202">
        <f>IF('Revenue - WHC'!S82="","",'Revenue - WHC'!S82)</f>
        <v>0</v>
      </c>
      <c r="I81" s="202">
        <f>IF('Expenditure- NHC'!L81="","",'Expenditure- NHC'!L81)</f>
        <v>0</v>
      </c>
      <c r="J81" s="201">
        <f>IF('Expenditure - WHC'!L81="","",'Expenditure - WHC'!L81)</f>
        <v>0</v>
      </c>
      <c r="K81" s="218">
        <f t="shared" si="45"/>
        <v>0</v>
      </c>
      <c r="L81" s="222">
        <f t="shared" si="46"/>
        <v>0</v>
      </c>
      <c r="M81" s="216"/>
      <c r="N81" s="217"/>
    </row>
    <row r="82" spans="3:14" x14ac:dyDescent="0.2">
      <c r="C82" s="13"/>
      <c r="D82" s="90">
        <f t="shared" si="49"/>
        <v>72</v>
      </c>
      <c r="E82" s="189" t="str">
        <f>IF(OR('Services - NHC'!E81="",'Services - NHC'!E81="[Enter service]"),"",'Services - NHC'!E81)</f>
        <v/>
      </c>
      <c r="F82" s="190" t="str">
        <f>IF(OR('Services - NHC'!F81="",'Services - NHC'!F81="[Select]"),"",'Services - NHC'!F81)</f>
        <v/>
      </c>
      <c r="G82" s="202">
        <f>IF('Revenue - NHC'!S83="","",'Revenue - NHC'!S83)</f>
        <v>0</v>
      </c>
      <c r="H82" s="202">
        <f>IF('Revenue - WHC'!S83="","",'Revenue - WHC'!S83)</f>
        <v>0</v>
      </c>
      <c r="I82" s="202">
        <f>IF('Expenditure- NHC'!L82="","",'Expenditure- NHC'!L82)</f>
        <v>0</v>
      </c>
      <c r="J82" s="201">
        <f>IF('Expenditure - WHC'!L82="","",'Expenditure - WHC'!L82)</f>
        <v>0</v>
      </c>
      <c r="K82" s="218">
        <f t="shared" si="45"/>
        <v>0</v>
      </c>
      <c r="L82" s="222">
        <f t="shared" si="46"/>
        <v>0</v>
      </c>
      <c r="M82" s="216"/>
      <c r="N82" s="217"/>
    </row>
    <row r="83" spans="3:14" x14ac:dyDescent="0.2">
      <c r="C83" s="13"/>
      <c r="D83" s="19">
        <f t="shared" si="49"/>
        <v>73</v>
      </c>
      <c r="E83" s="189" t="str">
        <f>IF(OR('Services - NHC'!E82="",'Services - NHC'!E82="[Enter service]"),"",'Services - NHC'!E82)</f>
        <v/>
      </c>
      <c r="F83" s="190" t="str">
        <f>IF(OR('Services - NHC'!F82="",'Services - NHC'!F82="[Select]"),"",'Services - NHC'!F82)</f>
        <v/>
      </c>
      <c r="G83" s="202">
        <f>IF('Revenue - NHC'!S84="","",'Revenue - NHC'!S84)</f>
        <v>0</v>
      </c>
      <c r="H83" s="202">
        <f>IF('Revenue - WHC'!S84="","",'Revenue - WHC'!S84)</f>
        <v>0</v>
      </c>
      <c r="I83" s="202">
        <f>IF('Expenditure- NHC'!L83="","",'Expenditure- NHC'!L83)</f>
        <v>0</v>
      </c>
      <c r="J83" s="201">
        <f>IF('Expenditure - WHC'!L83="","",'Expenditure - WHC'!L83)</f>
        <v>0</v>
      </c>
      <c r="K83" s="218">
        <f t="shared" si="45"/>
        <v>0</v>
      </c>
      <c r="L83" s="222">
        <f t="shared" si="46"/>
        <v>0</v>
      </c>
      <c r="M83" s="216"/>
      <c r="N83" s="217"/>
    </row>
    <row r="84" spans="3:14" x14ac:dyDescent="0.2">
      <c r="C84" s="13"/>
      <c r="D84" s="19">
        <f t="shared" si="49"/>
        <v>74</v>
      </c>
      <c r="E84" s="189" t="str">
        <f>IF(OR('Services - NHC'!E83="",'Services - NHC'!E83="[Enter service]"),"",'Services - NHC'!E83)</f>
        <v/>
      </c>
      <c r="F84" s="190" t="str">
        <f>IF(OR('Services - NHC'!F83="",'Services - NHC'!F83="[Select]"),"",'Services - NHC'!F83)</f>
        <v/>
      </c>
      <c r="G84" s="202">
        <f>IF('Revenue - NHC'!S85="","",'Revenue - NHC'!S85)</f>
        <v>0</v>
      </c>
      <c r="H84" s="202">
        <f>IF('Revenue - WHC'!S85="","",'Revenue - WHC'!S85)</f>
        <v>0</v>
      </c>
      <c r="I84" s="202">
        <f>IF('Expenditure- NHC'!L84="","",'Expenditure- NHC'!L84)</f>
        <v>0</v>
      </c>
      <c r="J84" s="201">
        <f>IF('Expenditure - WHC'!L84="","",'Expenditure - WHC'!L84)</f>
        <v>0</v>
      </c>
      <c r="K84" s="218">
        <f t="shared" si="45"/>
        <v>0</v>
      </c>
      <c r="L84" s="222">
        <f t="shared" si="46"/>
        <v>0</v>
      </c>
      <c r="M84" s="216"/>
      <c r="N84" s="217"/>
    </row>
    <row r="85" spans="3:14" x14ac:dyDescent="0.2">
      <c r="C85" s="13"/>
      <c r="D85" s="19">
        <f t="shared" si="49"/>
        <v>75</v>
      </c>
      <c r="E85" s="189" t="str">
        <f>IF(OR('Services - NHC'!E84="",'Services - NHC'!E84="[Enter service]"),"",'Services - NHC'!E84)</f>
        <v/>
      </c>
      <c r="F85" s="190" t="str">
        <f>IF(OR('Services - NHC'!F84="",'Services - NHC'!F84="[Select]"),"",'Services - NHC'!F84)</f>
        <v/>
      </c>
      <c r="G85" s="202">
        <f>IF('Revenue - NHC'!S86="","",'Revenue - NHC'!S86)</f>
        <v>0</v>
      </c>
      <c r="H85" s="202">
        <f>IF('Revenue - WHC'!S86="","",'Revenue - WHC'!S86)</f>
        <v>0</v>
      </c>
      <c r="I85" s="202">
        <f>IF('Expenditure- NHC'!L85="","",'Expenditure- NHC'!L85)</f>
        <v>0</v>
      </c>
      <c r="J85" s="201">
        <f>IF('Expenditure - WHC'!L85="","",'Expenditure - WHC'!L85)</f>
        <v>0</v>
      </c>
      <c r="K85" s="218">
        <f t="shared" si="45"/>
        <v>0</v>
      </c>
      <c r="L85" s="222">
        <f t="shared" si="46"/>
        <v>0</v>
      </c>
      <c r="M85" s="216"/>
      <c r="N85" s="217"/>
    </row>
    <row r="86" spans="3:14" x14ac:dyDescent="0.2">
      <c r="C86" s="13"/>
      <c r="D86" s="90">
        <f t="shared" si="49"/>
        <v>76</v>
      </c>
      <c r="E86" s="189" t="str">
        <f>IF(OR('Services - NHC'!E85="",'Services - NHC'!E85="[Enter service]"),"",'Services - NHC'!E85)</f>
        <v/>
      </c>
      <c r="F86" s="190" t="str">
        <f>IF(OR('Services - NHC'!F85="",'Services - NHC'!F85="[Select]"),"",'Services - NHC'!F85)</f>
        <v/>
      </c>
      <c r="G86" s="202">
        <f>IF('Revenue - NHC'!S87="","",'Revenue - NHC'!S87)</f>
        <v>0</v>
      </c>
      <c r="H86" s="202">
        <f>IF('Revenue - WHC'!S87="","",'Revenue - WHC'!S87)</f>
        <v>0</v>
      </c>
      <c r="I86" s="202">
        <f>IF('Expenditure- NHC'!L86="","",'Expenditure- NHC'!L86)</f>
        <v>0</v>
      </c>
      <c r="J86" s="201">
        <f>IF('Expenditure - WHC'!L86="","",'Expenditure - WHC'!L86)</f>
        <v>0</v>
      </c>
      <c r="K86" s="218">
        <f t="shared" si="45"/>
        <v>0</v>
      </c>
      <c r="L86" s="222">
        <f t="shared" si="46"/>
        <v>0</v>
      </c>
      <c r="M86" s="216"/>
      <c r="N86" s="217"/>
    </row>
    <row r="87" spans="3:14" x14ac:dyDescent="0.2">
      <c r="C87" s="13"/>
      <c r="D87" s="19">
        <f t="shared" si="49"/>
        <v>77</v>
      </c>
      <c r="E87" s="189" t="str">
        <f>IF(OR('Services - NHC'!E86="",'Services - NHC'!E86="[Enter service]"),"",'Services - NHC'!E86)</f>
        <v/>
      </c>
      <c r="F87" s="190" t="str">
        <f>IF(OR('Services - NHC'!F86="",'Services - NHC'!F86="[Select]"),"",'Services - NHC'!F86)</f>
        <v/>
      </c>
      <c r="G87" s="202">
        <f>IF('Revenue - NHC'!S88="","",'Revenue - NHC'!S88)</f>
        <v>0</v>
      </c>
      <c r="H87" s="202">
        <f>IF('Revenue - WHC'!S88="","",'Revenue - WHC'!S88)</f>
        <v>0</v>
      </c>
      <c r="I87" s="202">
        <f>IF('Expenditure- NHC'!L87="","",'Expenditure- NHC'!L87)</f>
        <v>0</v>
      </c>
      <c r="J87" s="201">
        <f>IF('Expenditure - WHC'!L87="","",'Expenditure - WHC'!L87)</f>
        <v>0</v>
      </c>
      <c r="K87" s="218">
        <f t="shared" si="45"/>
        <v>0</v>
      </c>
      <c r="L87" s="222">
        <f t="shared" si="46"/>
        <v>0</v>
      </c>
      <c r="M87" s="216"/>
      <c r="N87" s="217"/>
    </row>
    <row r="88" spans="3:14" x14ac:dyDescent="0.2">
      <c r="C88" s="13"/>
      <c r="D88" s="19">
        <f t="shared" si="49"/>
        <v>78</v>
      </c>
      <c r="E88" s="189" t="str">
        <f>IF(OR('Services - NHC'!E87="",'Services - NHC'!E87="[Enter service]"),"",'Services - NHC'!E87)</f>
        <v/>
      </c>
      <c r="F88" s="190" t="str">
        <f>IF(OR('Services - NHC'!F87="",'Services - NHC'!F87="[Select]"),"",'Services - NHC'!F87)</f>
        <v/>
      </c>
      <c r="G88" s="202">
        <f>IF('Revenue - NHC'!S89="","",'Revenue - NHC'!S89)</f>
        <v>0</v>
      </c>
      <c r="H88" s="202">
        <f>IF('Revenue - WHC'!S89="","",'Revenue - WHC'!S89)</f>
        <v>0</v>
      </c>
      <c r="I88" s="202">
        <f>IF('Expenditure- NHC'!L88="","",'Expenditure- NHC'!L88)</f>
        <v>0</v>
      </c>
      <c r="J88" s="201">
        <f>IF('Expenditure - WHC'!L88="","",'Expenditure - WHC'!L88)</f>
        <v>0</v>
      </c>
      <c r="K88" s="218">
        <f t="shared" si="45"/>
        <v>0</v>
      </c>
      <c r="L88" s="222">
        <f t="shared" si="46"/>
        <v>0</v>
      </c>
      <c r="M88" s="216"/>
      <c r="N88" s="217"/>
    </row>
    <row r="89" spans="3:14" x14ac:dyDescent="0.2">
      <c r="C89" s="13"/>
      <c r="D89" s="90">
        <f t="shared" si="49"/>
        <v>79</v>
      </c>
      <c r="E89" s="189" t="str">
        <f>IF(OR('Services - NHC'!E88="",'Services - NHC'!E88="[Enter service]"),"",'Services - NHC'!E88)</f>
        <v/>
      </c>
      <c r="F89" s="190" t="str">
        <f>IF(OR('Services - NHC'!F88="",'Services - NHC'!F88="[Select]"),"",'Services - NHC'!F88)</f>
        <v/>
      </c>
      <c r="G89" s="202">
        <f>IF('Revenue - NHC'!S90="","",'Revenue - NHC'!S90)</f>
        <v>0</v>
      </c>
      <c r="H89" s="202">
        <f>IF('Revenue - WHC'!S90="","",'Revenue - WHC'!S90)</f>
        <v>0</v>
      </c>
      <c r="I89" s="202">
        <f>IF('Expenditure- NHC'!L89="","",'Expenditure- NHC'!L89)</f>
        <v>0</v>
      </c>
      <c r="J89" s="201">
        <f>IF('Expenditure - WHC'!L89="","",'Expenditure - WHC'!L89)</f>
        <v>0</v>
      </c>
      <c r="K89" s="218">
        <f t="shared" si="45"/>
        <v>0</v>
      </c>
      <c r="L89" s="222">
        <f t="shared" si="46"/>
        <v>0</v>
      </c>
      <c r="M89" s="216"/>
      <c r="N89" s="217"/>
    </row>
    <row r="90" spans="3:14" x14ac:dyDescent="0.2">
      <c r="C90" s="13"/>
      <c r="D90" s="19">
        <f t="shared" si="49"/>
        <v>80</v>
      </c>
      <c r="E90" s="189" t="str">
        <f>IF(OR('Services - NHC'!E89="",'Services - NHC'!E89="[Enter service]"),"",'Services - NHC'!E89)</f>
        <v/>
      </c>
      <c r="F90" s="190" t="str">
        <f>IF(OR('Services - NHC'!F89="",'Services - NHC'!F89="[Select]"),"",'Services - NHC'!F89)</f>
        <v/>
      </c>
      <c r="G90" s="202">
        <f>IF('Revenue - NHC'!S91="","",'Revenue - NHC'!S91)</f>
        <v>0</v>
      </c>
      <c r="H90" s="202">
        <f>IF('Revenue - WHC'!S91="","",'Revenue - WHC'!S91)</f>
        <v>0</v>
      </c>
      <c r="I90" s="202">
        <f>IF('Expenditure- NHC'!L90="","",'Expenditure- NHC'!L90)</f>
        <v>0</v>
      </c>
      <c r="J90" s="201">
        <f>IF('Expenditure - WHC'!L90="","",'Expenditure - WHC'!L90)</f>
        <v>0</v>
      </c>
      <c r="K90" s="218">
        <f t="shared" si="45"/>
        <v>0</v>
      </c>
      <c r="L90" s="222">
        <f t="shared" si="46"/>
        <v>0</v>
      </c>
      <c r="M90" s="216"/>
      <c r="N90" s="217"/>
    </row>
    <row r="91" spans="3:14" x14ac:dyDescent="0.2">
      <c r="C91" s="13"/>
      <c r="D91" s="19">
        <f t="shared" si="49"/>
        <v>81</v>
      </c>
      <c r="E91" s="189" t="str">
        <f>IF(OR('Services - NHC'!E90="",'Services - NHC'!E90="[Enter service]"),"",'Services - NHC'!E90)</f>
        <v/>
      </c>
      <c r="F91" s="190" t="str">
        <f>IF(OR('Services - NHC'!F90="",'Services - NHC'!F90="[Select]"),"",'Services - NHC'!F90)</f>
        <v/>
      </c>
      <c r="G91" s="202">
        <f>IF('Revenue - NHC'!S92="","",'Revenue - NHC'!S92)</f>
        <v>0</v>
      </c>
      <c r="H91" s="202">
        <f>IF('Revenue - WHC'!S92="","",'Revenue - WHC'!S92)</f>
        <v>0</v>
      </c>
      <c r="I91" s="202">
        <f>IF('Expenditure- NHC'!L91="","",'Expenditure- NHC'!L91)</f>
        <v>0</v>
      </c>
      <c r="J91" s="201">
        <f>IF('Expenditure - WHC'!L91="","",'Expenditure - WHC'!L91)</f>
        <v>0</v>
      </c>
      <c r="K91" s="218">
        <f t="shared" si="45"/>
        <v>0</v>
      </c>
      <c r="L91" s="222">
        <f t="shared" si="46"/>
        <v>0</v>
      </c>
      <c r="M91" s="216"/>
      <c r="N91" s="217"/>
    </row>
    <row r="92" spans="3:14" x14ac:dyDescent="0.2">
      <c r="C92" s="13"/>
      <c r="D92" s="19">
        <f t="shared" si="49"/>
        <v>82</v>
      </c>
      <c r="E92" s="189" t="str">
        <f>IF(OR('Services - NHC'!E91="",'Services - NHC'!E91="[Enter service]"),"",'Services - NHC'!E91)</f>
        <v/>
      </c>
      <c r="F92" s="190" t="str">
        <f>IF(OR('Services - NHC'!F91="",'Services - NHC'!F91="[Select]"),"",'Services - NHC'!F91)</f>
        <v/>
      </c>
      <c r="G92" s="202">
        <f>IF('Revenue - NHC'!S93="","",'Revenue - NHC'!S93)</f>
        <v>0</v>
      </c>
      <c r="H92" s="202">
        <f>IF('Revenue - WHC'!S93="","",'Revenue - WHC'!S93)</f>
        <v>0</v>
      </c>
      <c r="I92" s="202">
        <f>IF('Expenditure- NHC'!L92="","",'Expenditure- NHC'!L92)</f>
        <v>0</v>
      </c>
      <c r="J92" s="201">
        <f>IF('Expenditure - WHC'!L92="","",'Expenditure - WHC'!L92)</f>
        <v>0</v>
      </c>
      <c r="K92" s="218">
        <f t="shared" si="45"/>
        <v>0</v>
      </c>
      <c r="L92" s="222">
        <f t="shared" si="46"/>
        <v>0</v>
      </c>
      <c r="M92" s="216"/>
      <c r="N92" s="217"/>
    </row>
    <row r="93" spans="3:14" x14ac:dyDescent="0.2">
      <c r="C93" s="13"/>
      <c r="D93" s="90">
        <f t="shared" si="49"/>
        <v>83</v>
      </c>
      <c r="E93" s="189" t="str">
        <f>IF(OR('Services - NHC'!E92="",'Services - NHC'!E92="[Enter service]"),"",'Services - NHC'!E92)</f>
        <v/>
      </c>
      <c r="F93" s="190" t="str">
        <f>IF(OR('Services - NHC'!F92="",'Services - NHC'!F92="[Select]"),"",'Services - NHC'!F92)</f>
        <v/>
      </c>
      <c r="G93" s="202">
        <f>IF('Revenue - NHC'!S94="","",'Revenue - NHC'!S94)</f>
        <v>0</v>
      </c>
      <c r="H93" s="202">
        <f>IF('Revenue - WHC'!S94="","",'Revenue - WHC'!S94)</f>
        <v>0</v>
      </c>
      <c r="I93" s="202">
        <f>IF('Expenditure- NHC'!L93="","",'Expenditure- NHC'!L93)</f>
        <v>0</v>
      </c>
      <c r="J93" s="201">
        <f>IF('Expenditure - WHC'!L93="","",'Expenditure - WHC'!L93)</f>
        <v>0</v>
      </c>
      <c r="K93" s="218">
        <f t="shared" si="45"/>
        <v>0</v>
      </c>
      <c r="L93" s="222">
        <f t="shared" si="46"/>
        <v>0</v>
      </c>
      <c r="M93" s="216"/>
      <c r="N93" s="217"/>
    </row>
    <row r="94" spans="3:14" x14ac:dyDescent="0.2">
      <c r="C94" s="13"/>
      <c r="D94" s="19">
        <f t="shared" si="49"/>
        <v>84</v>
      </c>
      <c r="E94" s="189" t="str">
        <f>IF(OR('Services - NHC'!E93="",'Services - NHC'!E93="[Enter service]"),"",'Services - NHC'!E93)</f>
        <v/>
      </c>
      <c r="F94" s="190" t="str">
        <f>IF(OR('Services - NHC'!F93="",'Services - NHC'!F93="[Select]"),"",'Services - NHC'!F93)</f>
        <v/>
      </c>
      <c r="G94" s="202">
        <f>IF('Revenue - NHC'!S95="","",'Revenue - NHC'!S95)</f>
        <v>0</v>
      </c>
      <c r="H94" s="202">
        <f>IF('Revenue - WHC'!S95="","",'Revenue - WHC'!S95)</f>
        <v>0</v>
      </c>
      <c r="I94" s="202">
        <f>IF('Expenditure- NHC'!L94="","",'Expenditure- NHC'!L94)</f>
        <v>0</v>
      </c>
      <c r="J94" s="201">
        <f>IF('Expenditure - WHC'!L94="","",'Expenditure - WHC'!L94)</f>
        <v>0</v>
      </c>
      <c r="K94" s="218">
        <f t="shared" si="45"/>
        <v>0</v>
      </c>
      <c r="L94" s="222">
        <f t="shared" si="46"/>
        <v>0</v>
      </c>
      <c r="M94" s="216"/>
      <c r="N94" s="217"/>
    </row>
    <row r="95" spans="3:14" x14ac:dyDescent="0.2">
      <c r="C95" s="13"/>
      <c r="D95" s="19">
        <f t="shared" si="49"/>
        <v>85</v>
      </c>
      <c r="E95" s="189" t="str">
        <f>IF(OR('Services - NHC'!E94="",'Services - NHC'!E94="[Enter service]"),"",'Services - NHC'!E94)</f>
        <v/>
      </c>
      <c r="F95" s="190" t="str">
        <f>IF(OR('Services - NHC'!F94="",'Services - NHC'!F94="[Select]"),"",'Services - NHC'!F94)</f>
        <v/>
      </c>
      <c r="G95" s="202">
        <f>IF('Revenue - NHC'!S96="","",'Revenue - NHC'!S96)</f>
        <v>0</v>
      </c>
      <c r="H95" s="202">
        <f>IF('Revenue - WHC'!S96="","",'Revenue - WHC'!S96)</f>
        <v>0</v>
      </c>
      <c r="I95" s="202">
        <f>IF('Expenditure- NHC'!L95="","",'Expenditure- NHC'!L95)</f>
        <v>0</v>
      </c>
      <c r="J95" s="201">
        <f>IF('Expenditure - WHC'!L95="","",'Expenditure - WHC'!L95)</f>
        <v>0</v>
      </c>
      <c r="K95" s="218">
        <f t="shared" ref="K95:K150" si="50">IFERROR(H95-G95,"")</f>
        <v>0</v>
      </c>
      <c r="L95" s="222">
        <f t="shared" ref="L95:L150" si="51">IFERROR(J95-I95,"")</f>
        <v>0</v>
      </c>
      <c r="M95" s="216"/>
      <c r="N95" s="217"/>
    </row>
    <row r="96" spans="3:14" x14ac:dyDescent="0.2">
      <c r="C96" s="13"/>
      <c r="D96" s="19">
        <f t="shared" si="49"/>
        <v>86</v>
      </c>
      <c r="E96" s="189" t="str">
        <f>IF(OR('Services - NHC'!E95="",'Services - NHC'!E95="[Enter service]"),"",'Services - NHC'!E95)</f>
        <v/>
      </c>
      <c r="F96" s="190" t="str">
        <f>IF(OR('Services - NHC'!F95="",'Services - NHC'!F95="[Select]"),"",'Services - NHC'!F95)</f>
        <v/>
      </c>
      <c r="G96" s="202">
        <f>IF('Revenue - NHC'!S97="","",'Revenue - NHC'!S97)</f>
        <v>0</v>
      </c>
      <c r="H96" s="202">
        <f>IF('Revenue - WHC'!S97="","",'Revenue - WHC'!S97)</f>
        <v>0</v>
      </c>
      <c r="I96" s="202">
        <f>IF('Expenditure- NHC'!L96="","",'Expenditure- NHC'!L96)</f>
        <v>0</v>
      </c>
      <c r="J96" s="201">
        <f>IF('Expenditure - WHC'!L96="","",'Expenditure - WHC'!L96)</f>
        <v>0</v>
      </c>
      <c r="K96" s="218">
        <f t="shared" si="50"/>
        <v>0</v>
      </c>
      <c r="L96" s="222">
        <f t="shared" si="51"/>
        <v>0</v>
      </c>
      <c r="M96" s="216"/>
      <c r="N96" s="217"/>
    </row>
    <row r="97" spans="3:14" x14ac:dyDescent="0.2">
      <c r="C97" s="13"/>
      <c r="D97" s="90">
        <f t="shared" si="49"/>
        <v>87</v>
      </c>
      <c r="E97" s="189" t="str">
        <f>IF(OR('Services - NHC'!E96="",'Services - NHC'!E96="[Enter service]"),"",'Services - NHC'!E96)</f>
        <v/>
      </c>
      <c r="F97" s="190" t="str">
        <f>IF(OR('Services - NHC'!F96="",'Services - NHC'!F96="[Select]"),"",'Services - NHC'!F96)</f>
        <v/>
      </c>
      <c r="G97" s="202">
        <f>IF('Revenue - NHC'!S98="","",'Revenue - NHC'!S98)</f>
        <v>0</v>
      </c>
      <c r="H97" s="202">
        <f>IF('Revenue - WHC'!S98="","",'Revenue - WHC'!S98)</f>
        <v>0</v>
      </c>
      <c r="I97" s="202">
        <f>IF('Expenditure- NHC'!L97="","",'Expenditure- NHC'!L97)</f>
        <v>0</v>
      </c>
      <c r="J97" s="201">
        <f>IF('Expenditure - WHC'!L97="","",'Expenditure - WHC'!L97)</f>
        <v>0</v>
      </c>
      <c r="K97" s="218">
        <f t="shared" si="50"/>
        <v>0</v>
      </c>
      <c r="L97" s="222">
        <f t="shared" si="51"/>
        <v>0</v>
      </c>
      <c r="M97" s="216"/>
      <c r="N97" s="217"/>
    </row>
    <row r="98" spans="3:14" x14ac:dyDescent="0.2">
      <c r="C98" s="13"/>
      <c r="D98" s="19">
        <f t="shared" si="49"/>
        <v>88</v>
      </c>
      <c r="E98" s="189" t="str">
        <f>IF(OR('Services - NHC'!E97="",'Services - NHC'!E97="[Enter service]"),"",'Services - NHC'!E97)</f>
        <v/>
      </c>
      <c r="F98" s="190" t="str">
        <f>IF(OR('Services - NHC'!F97="",'Services - NHC'!F97="[Select]"),"",'Services - NHC'!F97)</f>
        <v/>
      </c>
      <c r="G98" s="202">
        <f>IF('Revenue - NHC'!S99="","",'Revenue - NHC'!S99)</f>
        <v>0</v>
      </c>
      <c r="H98" s="202">
        <f>IF('Revenue - WHC'!S99="","",'Revenue - WHC'!S99)</f>
        <v>0</v>
      </c>
      <c r="I98" s="202">
        <f>IF('Expenditure- NHC'!L98="","",'Expenditure- NHC'!L98)</f>
        <v>0</v>
      </c>
      <c r="J98" s="201">
        <f>IF('Expenditure - WHC'!L98="","",'Expenditure - WHC'!L98)</f>
        <v>0</v>
      </c>
      <c r="K98" s="218">
        <f t="shared" si="50"/>
        <v>0</v>
      </c>
      <c r="L98" s="222">
        <f t="shared" si="51"/>
        <v>0</v>
      </c>
      <c r="M98" s="216"/>
      <c r="N98" s="217"/>
    </row>
    <row r="99" spans="3:14" x14ac:dyDescent="0.2">
      <c r="C99" s="13"/>
      <c r="D99" s="19">
        <f t="shared" si="49"/>
        <v>89</v>
      </c>
      <c r="E99" s="189" t="str">
        <f>IF(OR('Services - NHC'!E98="",'Services - NHC'!E98="[Enter service]"),"",'Services - NHC'!E98)</f>
        <v/>
      </c>
      <c r="F99" s="190" t="str">
        <f>IF(OR('Services - NHC'!F98="",'Services - NHC'!F98="[Select]"),"",'Services - NHC'!F98)</f>
        <v/>
      </c>
      <c r="G99" s="202">
        <f>IF('Revenue - NHC'!S100="","",'Revenue - NHC'!S100)</f>
        <v>0</v>
      </c>
      <c r="H99" s="202">
        <f>IF('Revenue - WHC'!S100="","",'Revenue - WHC'!S100)</f>
        <v>0</v>
      </c>
      <c r="I99" s="202">
        <f>IF('Expenditure- NHC'!L99="","",'Expenditure- NHC'!L99)</f>
        <v>0</v>
      </c>
      <c r="J99" s="201">
        <f>IF('Expenditure - WHC'!L99="","",'Expenditure - WHC'!L99)</f>
        <v>0</v>
      </c>
      <c r="K99" s="218">
        <f t="shared" si="50"/>
        <v>0</v>
      </c>
      <c r="L99" s="222">
        <f t="shared" si="51"/>
        <v>0</v>
      </c>
      <c r="M99" s="216"/>
      <c r="N99" s="217"/>
    </row>
    <row r="100" spans="3:14" x14ac:dyDescent="0.2">
      <c r="C100" s="13"/>
      <c r="D100" s="90">
        <f t="shared" si="49"/>
        <v>90</v>
      </c>
      <c r="E100" s="189" t="str">
        <f>IF(OR('Services - NHC'!E99="",'Services - NHC'!E99="[Enter service]"),"",'Services - NHC'!E99)</f>
        <v/>
      </c>
      <c r="F100" s="190" t="str">
        <f>IF(OR('Services - NHC'!F99="",'Services - NHC'!F99="[Select]"),"",'Services - NHC'!F99)</f>
        <v/>
      </c>
      <c r="G100" s="202">
        <f>IF('Revenue - NHC'!S101="","",'Revenue - NHC'!S101)</f>
        <v>0</v>
      </c>
      <c r="H100" s="202">
        <f>IF('Revenue - WHC'!S101="","",'Revenue - WHC'!S101)</f>
        <v>0</v>
      </c>
      <c r="I100" s="202">
        <f>IF('Expenditure- NHC'!L100="","",'Expenditure- NHC'!L100)</f>
        <v>0</v>
      </c>
      <c r="J100" s="201">
        <f>IF('Expenditure - WHC'!L100="","",'Expenditure - WHC'!L100)</f>
        <v>0</v>
      </c>
      <c r="K100" s="218">
        <f t="shared" si="50"/>
        <v>0</v>
      </c>
      <c r="L100" s="222">
        <f t="shared" si="51"/>
        <v>0</v>
      </c>
      <c r="M100" s="216"/>
      <c r="N100" s="217"/>
    </row>
    <row r="101" spans="3:14" x14ac:dyDescent="0.2">
      <c r="C101" s="13"/>
      <c r="D101" s="19">
        <f t="shared" si="49"/>
        <v>91</v>
      </c>
      <c r="E101" s="189" t="str">
        <f>IF(OR('Services - NHC'!E100="",'Services - NHC'!E100="[Enter service]"),"",'Services - NHC'!E100)</f>
        <v/>
      </c>
      <c r="F101" s="190" t="str">
        <f>IF(OR('Services - NHC'!F100="",'Services - NHC'!F100="[Select]"),"",'Services - NHC'!F100)</f>
        <v/>
      </c>
      <c r="G101" s="202">
        <f>IF('Revenue - NHC'!S102="","",'Revenue - NHC'!S102)</f>
        <v>0</v>
      </c>
      <c r="H101" s="202">
        <f>IF('Revenue - WHC'!S102="","",'Revenue - WHC'!S102)</f>
        <v>0</v>
      </c>
      <c r="I101" s="202">
        <f>IF('Expenditure- NHC'!L101="","",'Expenditure- NHC'!L101)</f>
        <v>0</v>
      </c>
      <c r="J101" s="201">
        <f>IF('Expenditure - WHC'!L101="","",'Expenditure - WHC'!L101)</f>
        <v>0</v>
      </c>
      <c r="K101" s="218">
        <f t="shared" si="50"/>
        <v>0</v>
      </c>
      <c r="L101" s="222">
        <f t="shared" si="51"/>
        <v>0</v>
      </c>
      <c r="M101" s="216"/>
      <c r="N101" s="217"/>
    </row>
    <row r="102" spans="3:14" x14ac:dyDescent="0.2">
      <c r="C102" s="13"/>
      <c r="D102" s="19">
        <f t="shared" si="49"/>
        <v>92</v>
      </c>
      <c r="E102" s="189" t="str">
        <f>IF(OR('Services - NHC'!E101="",'Services - NHC'!E101="[Enter service]"),"",'Services - NHC'!E101)</f>
        <v/>
      </c>
      <c r="F102" s="190" t="str">
        <f>IF(OR('Services - NHC'!F101="",'Services - NHC'!F101="[Select]"),"",'Services - NHC'!F101)</f>
        <v/>
      </c>
      <c r="G102" s="202">
        <f>IF('Revenue - NHC'!S103="","",'Revenue - NHC'!S103)</f>
        <v>0</v>
      </c>
      <c r="H102" s="202">
        <f>IF('Revenue - WHC'!S103="","",'Revenue - WHC'!S103)</f>
        <v>0</v>
      </c>
      <c r="I102" s="202">
        <f>IF('Expenditure- NHC'!L102="","",'Expenditure- NHC'!L102)</f>
        <v>0</v>
      </c>
      <c r="J102" s="201">
        <f>IF('Expenditure - WHC'!L102="","",'Expenditure - WHC'!L102)</f>
        <v>0</v>
      </c>
      <c r="K102" s="218">
        <f t="shared" si="50"/>
        <v>0</v>
      </c>
      <c r="L102" s="222">
        <f t="shared" si="51"/>
        <v>0</v>
      </c>
      <c r="M102" s="216"/>
      <c r="N102" s="217"/>
    </row>
    <row r="103" spans="3:14" x14ac:dyDescent="0.2">
      <c r="C103" s="13"/>
      <c r="D103" s="19">
        <f t="shared" si="49"/>
        <v>93</v>
      </c>
      <c r="E103" s="189" t="str">
        <f>IF(OR('Services - NHC'!E102="",'Services - NHC'!E102="[Enter service]"),"",'Services - NHC'!E102)</f>
        <v/>
      </c>
      <c r="F103" s="190" t="str">
        <f>IF(OR('Services - NHC'!F102="",'Services - NHC'!F102="[Select]"),"",'Services - NHC'!F102)</f>
        <v/>
      </c>
      <c r="G103" s="202">
        <f>IF('Revenue - NHC'!S104="","",'Revenue - NHC'!S104)</f>
        <v>0</v>
      </c>
      <c r="H103" s="202">
        <f>IF('Revenue - WHC'!S104="","",'Revenue - WHC'!S104)</f>
        <v>0</v>
      </c>
      <c r="I103" s="202">
        <f>IF('Expenditure- NHC'!L103="","",'Expenditure- NHC'!L103)</f>
        <v>0</v>
      </c>
      <c r="J103" s="201">
        <f>IF('Expenditure - WHC'!L103="","",'Expenditure - WHC'!L103)</f>
        <v>0</v>
      </c>
      <c r="K103" s="218">
        <f t="shared" si="50"/>
        <v>0</v>
      </c>
      <c r="L103" s="222">
        <f t="shared" si="51"/>
        <v>0</v>
      </c>
      <c r="M103" s="216"/>
      <c r="N103" s="217"/>
    </row>
    <row r="104" spans="3:14" x14ac:dyDescent="0.2">
      <c r="C104" s="13"/>
      <c r="D104" s="90">
        <f t="shared" si="49"/>
        <v>94</v>
      </c>
      <c r="E104" s="189" t="str">
        <f>IF(OR('Services - NHC'!E103="",'Services - NHC'!E103="[Enter service]"),"",'Services - NHC'!E103)</f>
        <v/>
      </c>
      <c r="F104" s="190" t="str">
        <f>IF(OR('Services - NHC'!F103="",'Services - NHC'!F103="[Select]"),"",'Services - NHC'!F103)</f>
        <v/>
      </c>
      <c r="G104" s="202">
        <f>IF('Revenue - NHC'!S105="","",'Revenue - NHC'!S105)</f>
        <v>0</v>
      </c>
      <c r="H104" s="202">
        <f>IF('Revenue - WHC'!S105="","",'Revenue - WHC'!S105)</f>
        <v>0</v>
      </c>
      <c r="I104" s="202">
        <f>IF('Expenditure- NHC'!L104="","",'Expenditure- NHC'!L104)</f>
        <v>0</v>
      </c>
      <c r="J104" s="201">
        <f>IF('Expenditure - WHC'!L104="","",'Expenditure - WHC'!L104)</f>
        <v>0</v>
      </c>
      <c r="K104" s="218">
        <f t="shared" si="50"/>
        <v>0</v>
      </c>
      <c r="L104" s="222">
        <f t="shared" si="51"/>
        <v>0</v>
      </c>
      <c r="M104" s="216"/>
      <c r="N104" s="217"/>
    </row>
    <row r="105" spans="3:14" x14ac:dyDescent="0.2">
      <c r="C105" s="13"/>
      <c r="D105" s="19">
        <f t="shared" si="49"/>
        <v>95</v>
      </c>
      <c r="E105" s="189" t="str">
        <f>IF(OR('Services - NHC'!E104="",'Services - NHC'!E104="[Enter service]"),"",'Services - NHC'!E104)</f>
        <v/>
      </c>
      <c r="F105" s="190" t="str">
        <f>IF(OR('Services - NHC'!F104="",'Services - NHC'!F104="[Select]"),"",'Services - NHC'!F104)</f>
        <v/>
      </c>
      <c r="G105" s="202">
        <f>IF('Revenue - NHC'!S106="","",'Revenue - NHC'!S106)</f>
        <v>0</v>
      </c>
      <c r="H105" s="202">
        <f>IF('Revenue - WHC'!S106="","",'Revenue - WHC'!S106)</f>
        <v>0</v>
      </c>
      <c r="I105" s="202">
        <f>IF('Expenditure- NHC'!L105="","",'Expenditure- NHC'!L105)</f>
        <v>0</v>
      </c>
      <c r="J105" s="201">
        <f>IF('Expenditure - WHC'!L105="","",'Expenditure - WHC'!L105)</f>
        <v>0</v>
      </c>
      <c r="K105" s="218">
        <f t="shared" si="50"/>
        <v>0</v>
      </c>
      <c r="L105" s="222">
        <f t="shared" si="51"/>
        <v>0</v>
      </c>
      <c r="M105" s="216"/>
      <c r="N105" s="217"/>
    </row>
    <row r="106" spans="3:14" x14ac:dyDescent="0.2">
      <c r="C106" s="13"/>
      <c r="D106" s="19">
        <f t="shared" si="49"/>
        <v>96</v>
      </c>
      <c r="E106" s="189" t="str">
        <f>IF(OR('Services - NHC'!E105="",'Services - NHC'!E105="[Enter service]"),"",'Services - NHC'!E105)</f>
        <v/>
      </c>
      <c r="F106" s="190" t="str">
        <f>IF(OR('Services - NHC'!F105="",'Services - NHC'!F105="[Select]"),"",'Services - NHC'!F105)</f>
        <v/>
      </c>
      <c r="G106" s="202">
        <f>IF('Revenue - NHC'!S107="","",'Revenue - NHC'!S107)</f>
        <v>0</v>
      </c>
      <c r="H106" s="202">
        <f>IF('Revenue - WHC'!S107="","",'Revenue - WHC'!S107)</f>
        <v>0</v>
      </c>
      <c r="I106" s="202">
        <f>IF('Expenditure- NHC'!L106="","",'Expenditure- NHC'!L106)</f>
        <v>0</v>
      </c>
      <c r="J106" s="201">
        <f>IF('Expenditure - WHC'!L106="","",'Expenditure - WHC'!L106)</f>
        <v>0</v>
      </c>
      <c r="K106" s="218">
        <f t="shared" si="50"/>
        <v>0</v>
      </c>
      <c r="L106" s="222">
        <f t="shared" si="51"/>
        <v>0</v>
      </c>
      <c r="M106" s="216"/>
      <c r="N106" s="217"/>
    </row>
    <row r="107" spans="3:14" x14ac:dyDescent="0.2">
      <c r="C107" s="13"/>
      <c r="D107" s="19">
        <f t="shared" si="49"/>
        <v>97</v>
      </c>
      <c r="E107" s="189" t="str">
        <f>IF(OR('Services - NHC'!E106="",'Services - NHC'!E106="[Enter service]"),"",'Services - NHC'!E106)</f>
        <v/>
      </c>
      <c r="F107" s="190" t="str">
        <f>IF(OR('Services - NHC'!F106="",'Services - NHC'!F106="[Select]"),"",'Services - NHC'!F106)</f>
        <v/>
      </c>
      <c r="G107" s="202">
        <f>IF('Revenue - NHC'!S108="","",'Revenue - NHC'!S108)</f>
        <v>0</v>
      </c>
      <c r="H107" s="202">
        <f>IF('Revenue - WHC'!S108="","",'Revenue - WHC'!S108)</f>
        <v>0</v>
      </c>
      <c r="I107" s="202">
        <f>IF('Expenditure- NHC'!L107="","",'Expenditure- NHC'!L107)</f>
        <v>0</v>
      </c>
      <c r="J107" s="201">
        <f>IF('Expenditure - WHC'!L107="","",'Expenditure - WHC'!L107)</f>
        <v>0</v>
      </c>
      <c r="K107" s="218">
        <f t="shared" si="50"/>
        <v>0</v>
      </c>
      <c r="L107" s="222">
        <f t="shared" si="51"/>
        <v>0</v>
      </c>
      <c r="M107" s="216"/>
      <c r="N107" s="217"/>
    </row>
    <row r="108" spans="3:14" x14ac:dyDescent="0.2">
      <c r="C108" s="13"/>
      <c r="D108" s="90">
        <f t="shared" si="49"/>
        <v>98</v>
      </c>
      <c r="E108" s="189" t="str">
        <f>IF(OR('Services - NHC'!E107="",'Services - NHC'!E107="[Enter service]"),"",'Services - NHC'!E107)</f>
        <v/>
      </c>
      <c r="F108" s="190" t="str">
        <f>IF(OR('Services - NHC'!F107="",'Services - NHC'!F107="[Select]"),"",'Services - NHC'!F107)</f>
        <v/>
      </c>
      <c r="G108" s="202">
        <f>IF('Revenue - NHC'!S109="","",'Revenue - NHC'!S109)</f>
        <v>0</v>
      </c>
      <c r="H108" s="202">
        <f>IF('Revenue - WHC'!S109="","",'Revenue - WHC'!S109)</f>
        <v>0</v>
      </c>
      <c r="I108" s="202">
        <f>IF('Expenditure- NHC'!L108="","",'Expenditure- NHC'!L108)</f>
        <v>0</v>
      </c>
      <c r="J108" s="201">
        <f>IF('Expenditure - WHC'!L108="","",'Expenditure - WHC'!L108)</f>
        <v>0</v>
      </c>
      <c r="K108" s="218">
        <f t="shared" si="50"/>
        <v>0</v>
      </c>
      <c r="L108" s="222">
        <f t="shared" si="51"/>
        <v>0</v>
      </c>
      <c r="M108" s="216"/>
      <c r="N108" s="217"/>
    </row>
    <row r="109" spans="3:14" x14ac:dyDescent="0.2">
      <c r="C109" s="13"/>
      <c r="D109" s="19">
        <f t="shared" si="49"/>
        <v>99</v>
      </c>
      <c r="E109" s="189" t="str">
        <f>IF(OR('Services - NHC'!E108="",'Services - NHC'!E108="[Enter service]"),"",'Services - NHC'!E108)</f>
        <v/>
      </c>
      <c r="F109" s="190" t="str">
        <f>IF(OR('Services - NHC'!F108="",'Services - NHC'!F108="[Select]"),"",'Services - NHC'!F108)</f>
        <v/>
      </c>
      <c r="G109" s="202">
        <f>IF('Revenue - NHC'!S110="","",'Revenue - NHC'!S110)</f>
        <v>0</v>
      </c>
      <c r="H109" s="202">
        <f>IF('Revenue - WHC'!S110="","",'Revenue - WHC'!S110)</f>
        <v>0</v>
      </c>
      <c r="I109" s="202">
        <f>IF('Expenditure- NHC'!L109="","",'Expenditure- NHC'!L109)</f>
        <v>0</v>
      </c>
      <c r="J109" s="201">
        <f>IF('Expenditure - WHC'!L109="","",'Expenditure - WHC'!L109)</f>
        <v>0</v>
      </c>
      <c r="K109" s="218">
        <f t="shared" si="50"/>
        <v>0</v>
      </c>
      <c r="L109" s="222">
        <f t="shared" si="51"/>
        <v>0</v>
      </c>
      <c r="M109" s="216"/>
      <c r="N109" s="217"/>
    </row>
    <row r="110" spans="3:14" x14ac:dyDescent="0.2">
      <c r="C110" s="13"/>
      <c r="D110" s="19">
        <f t="shared" si="49"/>
        <v>100</v>
      </c>
      <c r="E110" s="189" t="str">
        <f>IF(OR('Services - NHC'!E109="",'Services - NHC'!E109="[Enter service]"),"",'Services - NHC'!E109)</f>
        <v/>
      </c>
      <c r="F110" s="190" t="str">
        <f>IF(OR('Services - NHC'!F109="",'Services - NHC'!F109="[Select]"),"",'Services - NHC'!F109)</f>
        <v/>
      </c>
      <c r="G110" s="202">
        <f>IF('Revenue - NHC'!S111="","",'Revenue - NHC'!S111)</f>
        <v>0</v>
      </c>
      <c r="H110" s="202">
        <f>IF('Revenue - WHC'!S111="","",'Revenue - WHC'!S111)</f>
        <v>0</v>
      </c>
      <c r="I110" s="202">
        <f>IF('Expenditure- NHC'!L110="","",'Expenditure- NHC'!L110)</f>
        <v>0</v>
      </c>
      <c r="J110" s="201">
        <f>IF('Expenditure - WHC'!L110="","",'Expenditure - WHC'!L110)</f>
        <v>0</v>
      </c>
      <c r="K110" s="218">
        <f t="shared" si="50"/>
        <v>0</v>
      </c>
      <c r="L110" s="222">
        <f t="shared" si="51"/>
        <v>0</v>
      </c>
      <c r="M110" s="216"/>
      <c r="N110" s="217"/>
    </row>
    <row r="111" spans="3:14" x14ac:dyDescent="0.2">
      <c r="C111" s="13"/>
      <c r="D111" s="19">
        <f t="shared" si="49"/>
        <v>101</v>
      </c>
      <c r="E111" s="189" t="str">
        <f>IF(OR('Services - NHC'!E110="",'Services - NHC'!E110="[Enter service]"),"",'Services - NHC'!E110)</f>
        <v/>
      </c>
      <c r="F111" s="190" t="str">
        <f>IF(OR('Services - NHC'!F110="",'Services - NHC'!F110="[Select]"),"",'Services - NHC'!F110)</f>
        <v/>
      </c>
      <c r="G111" s="202">
        <f>IF('Revenue - NHC'!S112="","",'Revenue - NHC'!S112)</f>
        <v>0</v>
      </c>
      <c r="H111" s="202">
        <f>IF('Revenue - WHC'!S112="","",'Revenue - WHC'!S112)</f>
        <v>0</v>
      </c>
      <c r="I111" s="202">
        <f>IF('Expenditure- NHC'!L111="","",'Expenditure- NHC'!L111)</f>
        <v>0</v>
      </c>
      <c r="J111" s="201">
        <f>IF('Expenditure - WHC'!L111="","",'Expenditure - WHC'!L111)</f>
        <v>0</v>
      </c>
      <c r="K111" s="218">
        <f t="shared" si="50"/>
        <v>0</v>
      </c>
      <c r="L111" s="222">
        <f t="shared" si="51"/>
        <v>0</v>
      </c>
      <c r="M111" s="216"/>
      <c r="N111" s="217"/>
    </row>
    <row r="112" spans="3:14" x14ac:dyDescent="0.2">
      <c r="C112" s="13"/>
      <c r="D112" s="19">
        <f t="shared" si="49"/>
        <v>102</v>
      </c>
      <c r="E112" s="189" t="str">
        <f>IF(OR('Services - NHC'!E111="",'Services - NHC'!E111="[Enter service]"),"",'Services - NHC'!E111)</f>
        <v/>
      </c>
      <c r="F112" s="190" t="str">
        <f>IF(OR('Services - NHC'!F111="",'Services - NHC'!F111="[Select]"),"",'Services - NHC'!F111)</f>
        <v/>
      </c>
      <c r="G112" s="202">
        <f>IF('Revenue - NHC'!S113="","",'Revenue - NHC'!S113)</f>
        <v>0</v>
      </c>
      <c r="H112" s="202">
        <f>IF('Revenue - WHC'!S113="","",'Revenue - WHC'!S113)</f>
        <v>0</v>
      </c>
      <c r="I112" s="202">
        <f>IF('Expenditure- NHC'!L112="","",'Expenditure- NHC'!L112)</f>
        <v>0</v>
      </c>
      <c r="J112" s="201">
        <f>IF('Expenditure - WHC'!L112="","",'Expenditure - WHC'!L112)</f>
        <v>0</v>
      </c>
      <c r="K112" s="218">
        <f t="shared" si="50"/>
        <v>0</v>
      </c>
      <c r="L112" s="222">
        <f t="shared" si="51"/>
        <v>0</v>
      </c>
      <c r="M112" s="216"/>
      <c r="N112" s="217"/>
    </row>
    <row r="113" spans="3:14" x14ac:dyDescent="0.2">
      <c r="C113" s="13"/>
      <c r="D113" s="19">
        <f t="shared" si="49"/>
        <v>103</v>
      </c>
      <c r="E113" s="189" t="str">
        <f>IF(OR('Services - NHC'!E112="",'Services - NHC'!E112="[Enter service]"),"",'Services - NHC'!E112)</f>
        <v/>
      </c>
      <c r="F113" s="190" t="str">
        <f>IF(OR('Services - NHC'!F112="",'Services - NHC'!F112="[Select]"),"",'Services - NHC'!F112)</f>
        <v/>
      </c>
      <c r="G113" s="202">
        <f>IF('Revenue - NHC'!S114="","",'Revenue - NHC'!S114)</f>
        <v>0</v>
      </c>
      <c r="H113" s="202">
        <f>IF('Revenue - WHC'!S114="","",'Revenue - WHC'!S114)</f>
        <v>0</v>
      </c>
      <c r="I113" s="202">
        <f>IF('Expenditure- NHC'!L113="","",'Expenditure- NHC'!L113)</f>
        <v>0</v>
      </c>
      <c r="J113" s="201">
        <f>IF('Expenditure - WHC'!L113="","",'Expenditure - WHC'!L113)</f>
        <v>0</v>
      </c>
      <c r="K113" s="218">
        <f t="shared" si="50"/>
        <v>0</v>
      </c>
      <c r="L113" s="222">
        <f t="shared" si="51"/>
        <v>0</v>
      </c>
      <c r="M113" s="216"/>
      <c r="N113" s="217"/>
    </row>
    <row r="114" spans="3:14" x14ac:dyDescent="0.2">
      <c r="C114" s="13"/>
      <c r="D114" s="19">
        <f t="shared" si="49"/>
        <v>104</v>
      </c>
      <c r="E114" s="189" t="str">
        <f>IF(OR('Services - NHC'!E113="",'Services - NHC'!E113="[Enter service]"),"",'Services - NHC'!E113)</f>
        <v/>
      </c>
      <c r="F114" s="190" t="str">
        <f>IF(OR('Services - NHC'!F113="",'Services - NHC'!F113="[Select]"),"",'Services - NHC'!F113)</f>
        <v/>
      </c>
      <c r="G114" s="202">
        <f>IF('Revenue - NHC'!S115="","",'Revenue - NHC'!S115)</f>
        <v>0</v>
      </c>
      <c r="H114" s="202">
        <f>IF('Revenue - WHC'!S115="","",'Revenue - WHC'!S115)</f>
        <v>0</v>
      </c>
      <c r="I114" s="202">
        <f>IF('Expenditure- NHC'!L114="","",'Expenditure- NHC'!L114)</f>
        <v>0</v>
      </c>
      <c r="J114" s="201">
        <f>IF('Expenditure - WHC'!L114="","",'Expenditure - WHC'!L114)</f>
        <v>0</v>
      </c>
      <c r="K114" s="218">
        <f t="shared" si="50"/>
        <v>0</v>
      </c>
      <c r="L114" s="222">
        <f t="shared" si="51"/>
        <v>0</v>
      </c>
      <c r="M114" s="216"/>
      <c r="N114" s="217"/>
    </row>
    <row r="115" spans="3:14" x14ac:dyDescent="0.2">
      <c r="C115" s="13"/>
      <c r="D115" s="19">
        <f t="shared" si="49"/>
        <v>105</v>
      </c>
      <c r="E115" s="189" t="str">
        <f>IF(OR('Services - NHC'!E114="",'Services - NHC'!E114="[Enter service]"),"",'Services - NHC'!E114)</f>
        <v/>
      </c>
      <c r="F115" s="190" t="str">
        <f>IF(OR('Services - NHC'!F114="",'Services - NHC'!F114="[Select]"),"",'Services - NHC'!F114)</f>
        <v/>
      </c>
      <c r="G115" s="202">
        <f>IF('Revenue - NHC'!S116="","",'Revenue - NHC'!S116)</f>
        <v>0</v>
      </c>
      <c r="H115" s="202">
        <f>IF('Revenue - WHC'!S116="","",'Revenue - WHC'!S116)</f>
        <v>0</v>
      </c>
      <c r="I115" s="202">
        <f>IF('Expenditure- NHC'!L115="","",'Expenditure- NHC'!L115)</f>
        <v>0</v>
      </c>
      <c r="J115" s="201">
        <f>IF('Expenditure - WHC'!L115="","",'Expenditure - WHC'!L115)</f>
        <v>0</v>
      </c>
      <c r="K115" s="218">
        <f t="shared" si="50"/>
        <v>0</v>
      </c>
      <c r="L115" s="222">
        <f t="shared" si="51"/>
        <v>0</v>
      </c>
      <c r="M115" s="216"/>
      <c r="N115" s="217"/>
    </row>
    <row r="116" spans="3:14" x14ac:dyDescent="0.2">
      <c r="C116" s="13"/>
      <c r="D116" s="19">
        <f t="shared" si="49"/>
        <v>106</v>
      </c>
      <c r="E116" s="189" t="str">
        <f>IF(OR('Services - NHC'!E115="",'Services - NHC'!E115="[Enter service]"),"",'Services - NHC'!E115)</f>
        <v/>
      </c>
      <c r="F116" s="190" t="str">
        <f>IF(OR('Services - NHC'!F115="",'Services - NHC'!F115="[Select]"),"",'Services - NHC'!F115)</f>
        <v/>
      </c>
      <c r="G116" s="202">
        <f>IF('Revenue - NHC'!S117="","",'Revenue - NHC'!S117)</f>
        <v>0</v>
      </c>
      <c r="H116" s="202">
        <f>IF('Revenue - WHC'!S117="","",'Revenue - WHC'!S117)</f>
        <v>0</v>
      </c>
      <c r="I116" s="202">
        <f>IF('Expenditure- NHC'!L116="","",'Expenditure- NHC'!L116)</f>
        <v>0</v>
      </c>
      <c r="J116" s="201">
        <f>IF('Expenditure - WHC'!L116="","",'Expenditure - WHC'!L116)</f>
        <v>0</v>
      </c>
      <c r="K116" s="218">
        <f t="shared" si="50"/>
        <v>0</v>
      </c>
      <c r="L116" s="222">
        <f t="shared" si="51"/>
        <v>0</v>
      </c>
      <c r="M116" s="216"/>
      <c r="N116" s="217"/>
    </row>
    <row r="117" spans="3:14" x14ac:dyDescent="0.2">
      <c r="C117" s="13"/>
      <c r="D117" s="19">
        <f t="shared" si="49"/>
        <v>107</v>
      </c>
      <c r="E117" s="189" t="str">
        <f>IF(OR('Services - NHC'!E116="",'Services - NHC'!E116="[Enter service]"),"",'Services - NHC'!E116)</f>
        <v/>
      </c>
      <c r="F117" s="190" t="str">
        <f>IF(OR('Services - NHC'!F116="",'Services - NHC'!F116="[Select]"),"",'Services - NHC'!F116)</f>
        <v/>
      </c>
      <c r="G117" s="202">
        <f>IF('Revenue - NHC'!S118="","",'Revenue - NHC'!S118)</f>
        <v>0</v>
      </c>
      <c r="H117" s="202">
        <f>IF('Revenue - WHC'!S118="","",'Revenue - WHC'!S118)</f>
        <v>0</v>
      </c>
      <c r="I117" s="202">
        <f>IF('Expenditure- NHC'!L117="","",'Expenditure- NHC'!L117)</f>
        <v>0</v>
      </c>
      <c r="J117" s="201">
        <f>IF('Expenditure - WHC'!L117="","",'Expenditure - WHC'!L117)</f>
        <v>0</v>
      </c>
      <c r="K117" s="218">
        <f t="shared" si="50"/>
        <v>0</v>
      </c>
      <c r="L117" s="222">
        <f t="shared" si="51"/>
        <v>0</v>
      </c>
      <c r="M117" s="216"/>
      <c r="N117" s="217"/>
    </row>
    <row r="118" spans="3:14" x14ac:dyDescent="0.2">
      <c r="C118" s="13"/>
      <c r="D118" s="19">
        <f t="shared" si="49"/>
        <v>108</v>
      </c>
      <c r="E118" s="189" t="str">
        <f>IF(OR('Services - NHC'!E117="",'Services - NHC'!E117="[Enter service]"),"",'Services - NHC'!E117)</f>
        <v/>
      </c>
      <c r="F118" s="190" t="str">
        <f>IF(OR('Services - NHC'!F117="",'Services - NHC'!F117="[Select]"),"",'Services - NHC'!F117)</f>
        <v/>
      </c>
      <c r="G118" s="202">
        <f>IF('Revenue - NHC'!S119="","",'Revenue - NHC'!S119)</f>
        <v>0</v>
      </c>
      <c r="H118" s="202">
        <f>IF('Revenue - WHC'!S119="","",'Revenue - WHC'!S119)</f>
        <v>0</v>
      </c>
      <c r="I118" s="202">
        <f>IF('Expenditure- NHC'!L118="","",'Expenditure- NHC'!L118)</f>
        <v>0</v>
      </c>
      <c r="J118" s="201">
        <f>IF('Expenditure - WHC'!L118="","",'Expenditure - WHC'!L118)</f>
        <v>0</v>
      </c>
      <c r="K118" s="218">
        <f t="shared" si="50"/>
        <v>0</v>
      </c>
      <c r="L118" s="222">
        <f t="shared" si="51"/>
        <v>0</v>
      </c>
      <c r="M118" s="216"/>
      <c r="N118" s="217"/>
    </row>
    <row r="119" spans="3:14" x14ac:dyDescent="0.2">
      <c r="C119" s="13"/>
      <c r="D119" s="19">
        <f t="shared" si="49"/>
        <v>109</v>
      </c>
      <c r="E119" s="189" t="str">
        <f>IF(OR('Services - NHC'!E118="",'Services - NHC'!E118="[Enter service]"),"",'Services - NHC'!E118)</f>
        <v/>
      </c>
      <c r="F119" s="190" t="str">
        <f>IF(OR('Services - NHC'!F118="",'Services - NHC'!F118="[Select]"),"",'Services - NHC'!F118)</f>
        <v/>
      </c>
      <c r="G119" s="202">
        <f>IF('Revenue - NHC'!S120="","",'Revenue - NHC'!S120)</f>
        <v>0</v>
      </c>
      <c r="H119" s="202">
        <f>IF('Revenue - WHC'!S120="","",'Revenue - WHC'!S120)</f>
        <v>0</v>
      </c>
      <c r="I119" s="202">
        <f>IF('Expenditure- NHC'!L119="","",'Expenditure- NHC'!L119)</f>
        <v>0</v>
      </c>
      <c r="J119" s="201">
        <f>IF('Expenditure - WHC'!L119="","",'Expenditure - WHC'!L119)</f>
        <v>0</v>
      </c>
      <c r="K119" s="218">
        <f t="shared" si="50"/>
        <v>0</v>
      </c>
      <c r="L119" s="222">
        <f t="shared" si="51"/>
        <v>0</v>
      </c>
      <c r="M119" s="216"/>
      <c r="N119" s="217"/>
    </row>
    <row r="120" spans="3:14" x14ac:dyDescent="0.2">
      <c r="C120" s="13"/>
      <c r="D120" s="19">
        <f t="shared" si="49"/>
        <v>110</v>
      </c>
      <c r="E120" s="189" t="str">
        <f>IF(OR('Services - NHC'!E119="",'Services - NHC'!E119="[Enter service]"),"",'Services - NHC'!E119)</f>
        <v/>
      </c>
      <c r="F120" s="190" t="str">
        <f>IF(OR('Services - NHC'!F119="",'Services - NHC'!F119="[Select]"),"",'Services - NHC'!F119)</f>
        <v/>
      </c>
      <c r="G120" s="202">
        <f>IF('Revenue - NHC'!S121="","",'Revenue - NHC'!S121)</f>
        <v>0</v>
      </c>
      <c r="H120" s="202">
        <f>IF('Revenue - WHC'!S121="","",'Revenue - WHC'!S121)</f>
        <v>0</v>
      </c>
      <c r="I120" s="202">
        <f>IF('Expenditure- NHC'!L120="","",'Expenditure- NHC'!L120)</f>
        <v>0</v>
      </c>
      <c r="J120" s="201">
        <f>IF('Expenditure - WHC'!L120="","",'Expenditure - WHC'!L120)</f>
        <v>0</v>
      </c>
      <c r="K120" s="218">
        <f t="shared" si="50"/>
        <v>0</v>
      </c>
      <c r="L120" s="222">
        <f t="shared" si="51"/>
        <v>0</v>
      </c>
      <c r="M120" s="216"/>
      <c r="N120" s="217"/>
    </row>
    <row r="121" spans="3:14" x14ac:dyDescent="0.2">
      <c r="C121" s="13"/>
      <c r="D121" s="19">
        <f t="shared" si="49"/>
        <v>111</v>
      </c>
      <c r="E121" s="189" t="str">
        <f>IF(OR('Services - NHC'!E120="",'Services - NHC'!E120="[Enter service]"),"",'Services - NHC'!E120)</f>
        <v/>
      </c>
      <c r="F121" s="190" t="str">
        <f>IF(OR('Services - NHC'!F120="",'Services - NHC'!F120="[Select]"),"",'Services - NHC'!F120)</f>
        <v/>
      </c>
      <c r="G121" s="202">
        <f>IF('Revenue - NHC'!S122="","",'Revenue - NHC'!S122)</f>
        <v>0</v>
      </c>
      <c r="H121" s="202">
        <f>IF('Revenue - WHC'!S122="","",'Revenue - WHC'!S122)</f>
        <v>0</v>
      </c>
      <c r="I121" s="202">
        <f>IF('Expenditure- NHC'!L121="","",'Expenditure- NHC'!L121)</f>
        <v>0</v>
      </c>
      <c r="J121" s="201">
        <f>IF('Expenditure - WHC'!L121="","",'Expenditure - WHC'!L121)</f>
        <v>0</v>
      </c>
      <c r="K121" s="218">
        <f t="shared" si="50"/>
        <v>0</v>
      </c>
      <c r="L121" s="222">
        <f t="shared" si="51"/>
        <v>0</v>
      </c>
      <c r="M121" s="216"/>
      <c r="N121" s="217"/>
    </row>
    <row r="122" spans="3:14" x14ac:dyDescent="0.2">
      <c r="C122" s="13"/>
      <c r="D122" s="19">
        <f t="shared" si="49"/>
        <v>112</v>
      </c>
      <c r="E122" s="189" t="str">
        <f>IF(OR('Services - NHC'!E121="",'Services - NHC'!E121="[Enter service]"),"",'Services - NHC'!E121)</f>
        <v/>
      </c>
      <c r="F122" s="190" t="str">
        <f>IF(OR('Services - NHC'!F121="",'Services - NHC'!F121="[Select]"),"",'Services - NHC'!F121)</f>
        <v/>
      </c>
      <c r="G122" s="202">
        <f>IF('Revenue - NHC'!S123="","",'Revenue - NHC'!S123)</f>
        <v>0</v>
      </c>
      <c r="H122" s="202">
        <f>IF('Revenue - WHC'!S123="","",'Revenue - WHC'!S123)</f>
        <v>0</v>
      </c>
      <c r="I122" s="202">
        <f>IF('Expenditure- NHC'!L122="","",'Expenditure- NHC'!L122)</f>
        <v>0</v>
      </c>
      <c r="J122" s="201">
        <f>IF('Expenditure - WHC'!L122="","",'Expenditure - WHC'!L122)</f>
        <v>0</v>
      </c>
      <c r="K122" s="218">
        <f t="shared" si="50"/>
        <v>0</v>
      </c>
      <c r="L122" s="222">
        <f t="shared" si="51"/>
        <v>0</v>
      </c>
      <c r="M122" s="216"/>
      <c r="N122" s="217"/>
    </row>
    <row r="123" spans="3:14" x14ac:dyDescent="0.2">
      <c r="C123" s="13"/>
      <c r="D123" s="19">
        <f t="shared" si="49"/>
        <v>113</v>
      </c>
      <c r="E123" s="189" t="str">
        <f>IF(OR('Services - NHC'!E122="",'Services - NHC'!E122="[Enter service]"),"",'Services - NHC'!E122)</f>
        <v/>
      </c>
      <c r="F123" s="190" t="str">
        <f>IF(OR('Services - NHC'!F122="",'Services - NHC'!F122="[Select]"),"",'Services - NHC'!F122)</f>
        <v/>
      </c>
      <c r="G123" s="202">
        <f>IF('Revenue - NHC'!S124="","",'Revenue - NHC'!S124)</f>
        <v>0</v>
      </c>
      <c r="H123" s="202">
        <f>IF('Revenue - WHC'!S124="","",'Revenue - WHC'!S124)</f>
        <v>0</v>
      </c>
      <c r="I123" s="202">
        <f>IF('Expenditure- NHC'!L123="","",'Expenditure- NHC'!L123)</f>
        <v>0</v>
      </c>
      <c r="J123" s="201">
        <f>IF('Expenditure - WHC'!L123="","",'Expenditure - WHC'!L123)</f>
        <v>0</v>
      </c>
      <c r="K123" s="218">
        <f t="shared" si="50"/>
        <v>0</v>
      </c>
      <c r="L123" s="222">
        <f t="shared" si="51"/>
        <v>0</v>
      </c>
      <c r="M123" s="216"/>
      <c r="N123" s="217"/>
    </row>
    <row r="124" spans="3:14" x14ac:dyDescent="0.2">
      <c r="C124" s="13"/>
      <c r="D124" s="19">
        <f t="shared" si="49"/>
        <v>114</v>
      </c>
      <c r="E124" s="189" t="str">
        <f>IF(OR('Services - NHC'!E123="",'Services - NHC'!E123="[Enter service]"),"",'Services - NHC'!E123)</f>
        <v/>
      </c>
      <c r="F124" s="190" t="str">
        <f>IF(OR('Services - NHC'!F123="",'Services - NHC'!F123="[Select]"),"",'Services - NHC'!F123)</f>
        <v/>
      </c>
      <c r="G124" s="202">
        <f>IF('Revenue - NHC'!S125="","",'Revenue - NHC'!S125)</f>
        <v>0</v>
      </c>
      <c r="H124" s="202">
        <f>IF('Revenue - WHC'!S125="","",'Revenue - WHC'!S125)</f>
        <v>0</v>
      </c>
      <c r="I124" s="202">
        <f>IF('Expenditure- NHC'!L124="","",'Expenditure- NHC'!L124)</f>
        <v>0</v>
      </c>
      <c r="J124" s="201">
        <f>IF('Expenditure - WHC'!L124="","",'Expenditure - WHC'!L124)</f>
        <v>0</v>
      </c>
      <c r="K124" s="218">
        <f t="shared" si="50"/>
        <v>0</v>
      </c>
      <c r="L124" s="222">
        <f t="shared" si="51"/>
        <v>0</v>
      </c>
      <c r="M124" s="216"/>
      <c r="N124" s="217"/>
    </row>
    <row r="125" spans="3:14" x14ac:dyDescent="0.2">
      <c r="C125" s="13"/>
      <c r="D125" s="19">
        <f t="shared" si="49"/>
        <v>115</v>
      </c>
      <c r="E125" s="189" t="str">
        <f>IF(OR('Services - NHC'!E124="",'Services - NHC'!E124="[Enter service]"),"",'Services - NHC'!E124)</f>
        <v/>
      </c>
      <c r="F125" s="190" t="str">
        <f>IF(OR('Services - NHC'!F124="",'Services - NHC'!F124="[Select]"),"",'Services - NHC'!F124)</f>
        <v/>
      </c>
      <c r="G125" s="202">
        <f>IF('Revenue - NHC'!S126="","",'Revenue - NHC'!S126)</f>
        <v>0</v>
      </c>
      <c r="H125" s="202">
        <f>IF('Revenue - WHC'!S126="","",'Revenue - WHC'!S126)</f>
        <v>0</v>
      </c>
      <c r="I125" s="202">
        <f>IF('Expenditure- NHC'!L125="","",'Expenditure- NHC'!L125)</f>
        <v>0</v>
      </c>
      <c r="J125" s="201">
        <f>IF('Expenditure - WHC'!L125="","",'Expenditure - WHC'!L125)</f>
        <v>0</v>
      </c>
      <c r="K125" s="218">
        <f t="shared" si="50"/>
        <v>0</v>
      </c>
      <c r="L125" s="222">
        <f t="shared" si="51"/>
        <v>0</v>
      </c>
      <c r="M125" s="216"/>
      <c r="N125" s="217"/>
    </row>
    <row r="126" spans="3:14" x14ac:dyDescent="0.2">
      <c r="C126" s="13"/>
      <c r="D126" s="19">
        <f t="shared" si="49"/>
        <v>116</v>
      </c>
      <c r="E126" s="189" t="str">
        <f>IF(OR('Services - NHC'!E125="",'Services - NHC'!E125="[Enter service]"),"",'Services - NHC'!E125)</f>
        <v/>
      </c>
      <c r="F126" s="190" t="str">
        <f>IF(OR('Services - NHC'!F125="",'Services - NHC'!F125="[Select]"),"",'Services - NHC'!F125)</f>
        <v/>
      </c>
      <c r="G126" s="202">
        <f>IF('Revenue - NHC'!S127="","",'Revenue - NHC'!S127)</f>
        <v>0</v>
      </c>
      <c r="H126" s="202">
        <f>IF('Revenue - WHC'!S127="","",'Revenue - WHC'!S127)</f>
        <v>0</v>
      </c>
      <c r="I126" s="202">
        <f>IF('Expenditure- NHC'!L126="","",'Expenditure- NHC'!L126)</f>
        <v>0</v>
      </c>
      <c r="J126" s="201">
        <f>IF('Expenditure - WHC'!L126="","",'Expenditure - WHC'!L126)</f>
        <v>0</v>
      </c>
      <c r="K126" s="218">
        <f t="shared" si="50"/>
        <v>0</v>
      </c>
      <c r="L126" s="222">
        <f t="shared" si="51"/>
        <v>0</v>
      </c>
      <c r="M126" s="216"/>
      <c r="N126" s="217"/>
    </row>
    <row r="127" spans="3:14" x14ac:dyDescent="0.2">
      <c r="C127" s="13"/>
      <c r="D127" s="19">
        <f t="shared" si="49"/>
        <v>117</v>
      </c>
      <c r="E127" s="189" t="str">
        <f>IF(OR('Services - NHC'!E126="",'Services - NHC'!E126="[Enter service]"),"",'Services - NHC'!E126)</f>
        <v/>
      </c>
      <c r="F127" s="190" t="str">
        <f>IF(OR('Services - NHC'!F126="",'Services - NHC'!F126="[Select]"),"",'Services - NHC'!F126)</f>
        <v/>
      </c>
      <c r="G127" s="202">
        <f>IF('Revenue - NHC'!S128="","",'Revenue - NHC'!S128)</f>
        <v>0</v>
      </c>
      <c r="H127" s="202">
        <f>IF('Revenue - WHC'!S128="","",'Revenue - WHC'!S128)</f>
        <v>0</v>
      </c>
      <c r="I127" s="202">
        <f>IF('Expenditure- NHC'!L127="","",'Expenditure- NHC'!L127)</f>
        <v>0</v>
      </c>
      <c r="J127" s="201">
        <f>IF('Expenditure - WHC'!L127="","",'Expenditure - WHC'!L127)</f>
        <v>0</v>
      </c>
      <c r="K127" s="218">
        <f t="shared" si="50"/>
        <v>0</v>
      </c>
      <c r="L127" s="222">
        <f t="shared" si="51"/>
        <v>0</v>
      </c>
      <c r="M127" s="216"/>
      <c r="N127" s="217"/>
    </row>
    <row r="128" spans="3:14" x14ac:dyDescent="0.2">
      <c r="C128" s="13"/>
      <c r="D128" s="19">
        <f t="shared" si="49"/>
        <v>118</v>
      </c>
      <c r="E128" s="189" t="str">
        <f>IF(OR('Services - NHC'!E127="",'Services - NHC'!E127="[Enter service]"),"",'Services - NHC'!E127)</f>
        <v/>
      </c>
      <c r="F128" s="190" t="str">
        <f>IF(OR('Services - NHC'!F127="",'Services - NHC'!F127="[Select]"),"",'Services - NHC'!F127)</f>
        <v/>
      </c>
      <c r="G128" s="202">
        <f>IF('Revenue - NHC'!S129="","",'Revenue - NHC'!S129)</f>
        <v>0</v>
      </c>
      <c r="H128" s="202">
        <f>IF('Revenue - WHC'!S129="","",'Revenue - WHC'!S129)</f>
        <v>0</v>
      </c>
      <c r="I128" s="202">
        <f>IF('Expenditure- NHC'!L128="","",'Expenditure- NHC'!L128)</f>
        <v>0</v>
      </c>
      <c r="J128" s="201">
        <f>IF('Expenditure - WHC'!L128="","",'Expenditure - WHC'!L128)</f>
        <v>0</v>
      </c>
      <c r="K128" s="218">
        <f t="shared" si="50"/>
        <v>0</v>
      </c>
      <c r="L128" s="222">
        <f t="shared" si="51"/>
        <v>0</v>
      </c>
      <c r="M128" s="216"/>
      <c r="N128" s="217"/>
    </row>
    <row r="129" spans="3:14" x14ac:dyDescent="0.2">
      <c r="C129" s="13"/>
      <c r="D129" s="19">
        <f t="shared" si="49"/>
        <v>119</v>
      </c>
      <c r="E129" s="189" t="str">
        <f>IF(OR('Services - NHC'!E128="",'Services - NHC'!E128="[Enter service]"),"",'Services - NHC'!E128)</f>
        <v/>
      </c>
      <c r="F129" s="190" t="str">
        <f>IF(OR('Services - NHC'!F128="",'Services - NHC'!F128="[Select]"),"",'Services - NHC'!F128)</f>
        <v/>
      </c>
      <c r="G129" s="202">
        <f>IF('Revenue - NHC'!S130="","",'Revenue - NHC'!S130)</f>
        <v>0</v>
      </c>
      <c r="H129" s="202">
        <f>IF('Revenue - WHC'!S130="","",'Revenue - WHC'!S130)</f>
        <v>0</v>
      </c>
      <c r="I129" s="202">
        <f>IF('Expenditure- NHC'!L129="","",'Expenditure- NHC'!L129)</f>
        <v>0</v>
      </c>
      <c r="J129" s="201">
        <f>IF('Expenditure - WHC'!L129="","",'Expenditure - WHC'!L129)</f>
        <v>0</v>
      </c>
      <c r="K129" s="218">
        <f t="shared" si="50"/>
        <v>0</v>
      </c>
      <c r="L129" s="222">
        <f t="shared" si="51"/>
        <v>0</v>
      </c>
      <c r="M129" s="216"/>
      <c r="N129" s="217"/>
    </row>
    <row r="130" spans="3:14" x14ac:dyDescent="0.2">
      <c r="C130" s="13"/>
      <c r="D130" s="19">
        <f t="shared" si="49"/>
        <v>120</v>
      </c>
      <c r="E130" s="189" t="str">
        <f>IF(OR('Services - NHC'!E129="",'Services - NHC'!E129="[Enter service]"),"",'Services - NHC'!E129)</f>
        <v/>
      </c>
      <c r="F130" s="190" t="str">
        <f>IF(OR('Services - NHC'!F129="",'Services - NHC'!F129="[Select]"),"",'Services - NHC'!F129)</f>
        <v/>
      </c>
      <c r="G130" s="202">
        <f>IF('Revenue - NHC'!S131="","",'Revenue - NHC'!S131)</f>
        <v>0</v>
      </c>
      <c r="H130" s="202">
        <f>IF('Revenue - WHC'!S131="","",'Revenue - WHC'!S131)</f>
        <v>0</v>
      </c>
      <c r="I130" s="202">
        <f>IF('Expenditure- NHC'!L130="","",'Expenditure- NHC'!L130)</f>
        <v>0</v>
      </c>
      <c r="J130" s="201">
        <f>IF('Expenditure - WHC'!L130="","",'Expenditure - WHC'!L130)</f>
        <v>0</v>
      </c>
      <c r="K130" s="218">
        <f t="shared" si="50"/>
        <v>0</v>
      </c>
      <c r="L130" s="222">
        <f t="shared" si="51"/>
        <v>0</v>
      </c>
      <c r="M130" s="216"/>
      <c r="N130" s="217"/>
    </row>
    <row r="131" spans="3:14" x14ac:dyDescent="0.2">
      <c r="C131" s="13"/>
      <c r="D131" s="19">
        <f t="shared" si="49"/>
        <v>121</v>
      </c>
      <c r="E131" s="189" t="str">
        <f>IF(OR('Services - NHC'!E130="",'Services - NHC'!E130="[Enter service]"),"",'Services - NHC'!E130)</f>
        <v/>
      </c>
      <c r="F131" s="190" t="str">
        <f>IF(OR('Services - NHC'!F130="",'Services - NHC'!F130="[Select]"),"",'Services - NHC'!F130)</f>
        <v/>
      </c>
      <c r="G131" s="202">
        <f>IF('Revenue - NHC'!S132="","",'Revenue - NHC'!S132)</f>
        <v>0</v>
      </c>
      <c r="H131" s="202">
        <f>IF('Revenue - WHC'!S132="","",'Revenue - WHC'!S132)</f>
        <v>0</v>
      </c>
      <c r="I131" s="202">
        <f>IF('Expenditure- NHC'!L131="","",'Expenditure- NHC'!L131)</f>
        <v>0</v>
      </c>
      <c r="J131" s="201">
        <f>IF('Expenditure - WHC'!L131="","",'Expenditure - WHC'!L131)</f>
        <v>0</v>
      </c>
      <c r="K131" s="218">
        <f t="shared" si="50"/>
        <v>0</v>
      </c>
      <c r="L131" s="222">
        <f t="shared" si="51"/>
        <v>0</v>
      </c>
      <c r="M131" s="216"/>
      <c r="N131" s="217"/>
    </row>
    <row r="132" spans="3:14" x14ac:dyDescent="0.2">
      <c r="C132" s="13"/>
      <c r="D132" s="19">
        <f t="shared" si="49"/>
        <v>122</v>
      </c>
      <c r="E132" s="189" t="str">
        <f>IF(OR('Services - NHC'!E131="",'Services - NHC'!E131="[Enter service]"),"",'Services - NHC'!E131)</f>
        <v/>
      </c>
      <c r="F132" s="190" t="str">
        <f>IF(OR('Services - NHC'!F131="",'Services - NHC'!F131="[Select]"),"",'Services - NHC'!F131)</f>
        <v/>
      </c>
      <c r="G132" s="202">
        <f>IF('Revenue - NHC'!S133="","",'Revenue - NHC'!S133)</f>
        <v>0</v>
      </c>
      <c r="H132" s="202">
        <f>IF('Revenue - WHC'!S133="","",'Revenue - WHC'!S133)</f>
        <v>0</v>
      </c>
      <c r="I132" s="202">
        <f>IF('Expenditure- NHC'!L132="","",'Expenditure- NHC'!L132)</f>
        <v>0</v>
      </c>
      <c r="J132" s="201">
        <f>IF('Expenditure - WHC'!L132="","",'Expenditure - WHC'!L132)</f>
        <v>0</v>
      </c>
      <c r="K132" s="218">
        <f t="shared" si="50"/>
        <v>0</v>
      </c>
      <c r="L132" s="222">
        <f t="shared" si="51"/>
        <v>0</v>
      </c>
      <c r="M132" s="216"/>
      <c r="N132" s="217"/>
    </row>
    <row r="133" spans="3:14" x14ac:dyDescent="0.2">
      <c r="C133" s="13"/>
      <c r="D133" s="19">
        <f t="shared" si="49"/>
        <v>123</v>
      </c>
      <c r="E133" s="189" t="str">
        <f>IF(OR('Services - NHC'!E132="",'Services - NHC'!E132="[Enter service]"),"",'Services - NHC'!E132)</f>
        <v/>
      </c>
      <c r="F133" s="190" t="str">
        <f>IF(OR('Services - NHC'!F132="",'Services - NHC'!F132="[Select]"),"",'Services - NHC'!F132)</f>
        <v/>
      </c>
      <c r="G133" s="202">
        <f>IF('Revenue - NHC'!S134="","",'Revenue - NHC'!S134)</f>
        <v>0</v>
      </c>
      <c r="H133" s="202">
        <f>IF('Revenue - WHC'!S134="","",'Revenue - WHC'!S134)</f>
        <v>0</v>
      </c>
      <c r="I133" s="202">
        <f>IF('Expenditure- NHC'!L133="","",'Expenditure- NHC'!L133)</f>
        <v>0</v>
      </c>
      <c r="J133" s="201">
        <f>IF('Expenditure - WHC'!L133="","",'Expenditure - WHC'!L133)</f>
        <v>0</v>
      </c>
      <c r="K133" s="218">
        <f t="shared" si="50"/>
        <v>0</v>
      </c>
      <c r="L133" s="222">
        <f t="shared" si="51"/>
        <v>0</v>
      </c>
      <c r="M133" s="216"/>
      <c r="N133" s="217"/>
    </row>
    <row r="134" spans="3:14" x14ac:dyDescent="0.2">
      <c r="C134" s="13"/>
      <c r="D134" s="19">
        <f t="shared" si="49"/>
        <v>124</v>
      </c>
      <c r="E134" s="189" t="str">
        <f>IF(OR('Services - NHC'!E133="",'Services - NHC'!E133="[Enter service]"),"",'Services - NHC'!E133)</f>
        <v/>
      </c>
      <c r="F134" s="190" t="str">
        <f>IF(OR('Services - NHC'!F133="",'Services - NHC'!F133="[Select]"),"",'Services - NHC'!F133)</f>
        <v/>
      </c>
      <c r="G134" s="202">
        <f>IF('Revenue - NHC'!S135="","",'Revenue - NHC'!S135)</f>
        <v>0</v>
      </c>
      <c r="H134" s="202">
        <f>IF('Revenue - WHC'!S135="","",'Revenue - WHC'!S135)</f>
        <v>0</v>
      </c>
      <c r="I134" s="202">
        <f>IF('Expenditure- NHC'!L134="","",'Expenditure- NHC'!L134)</f>
        <v>0</v>
      </c>
      <c r="J134" s="201">
        <f>IF('Expenditure - WHC'!L134="","",'Expenditure - WHC'!L134)</f>
        <v>0</v>
      </c>
      <c r="K134" s="218">
        <f t="shared" si="50"/>
        <v>0</v>
      </c>
      <c r="L134" s="222">
        <f t="shared" si="51"/>
        <v>0</v>
      </c>
      <c r="M134" s="216"/>
      <c r="N134" s="217"/>
    </row>
    <row r="135" spans="3:14" x14ac:dyDescent="0.2">
      <c r="C135" s="13"/>
      <c r="D135" s="19">
        <f t="shared" si="49"/>
        <v>125</v>
      </c>
      <c r="E135" s="189" t="str">
        <f>IF(OR('Services - NHC'!E134="",'Services - NHC'!E134="[Enter service]"),"",'Services - NHC'!E134)</f>
        <v/>
      </c>
      <c r="F135" s="190" t="str">
        <f>IF(OR('Services - NHC'!F134="",'Services - NHC'!F134="[Select]"),"",'Services - NHC'!F134)</f>
        <v/>
      </c>
      <c r="G135" s="202">
        <f>IF('Revenue - NHC'!S136="","",'Revenue - NHC'!S136)</f>
        <v>0</v>
      </c>
      <c r="H135" s="202">
        <f>IF('Revenue - WHC'!S136="","",'Revenue - WHC'!S136)</f>
        <v>0</v>
      </c>
      <c r="I135" s="202">
        <f>IF('Expenditure- NHC'!L135="","",'Expenditure- NHC'!L135)</f>
        <v>0</v>
      </c>
      <c r="J135" s="201">
        <f>IF('Expenditure - WHC'!L135="","",'Expenditure - WHC'!L135)</f>
        <v>0</v>
      </c>
      <c r="K135" s="218">
        <f t="shared" si="50"/>
        <v>0</v>
      </c>
      <c r="L135" s="222">
        <f t="shared" si="51"/>
        <v>0</v>
      </c>
      <c r="M135" s="216"/>
      <c r="N135" s="217"/>
    </row>
    <row r="136" spans="3:14" x14ac:dyDescent="0.2">
      <c r="C136" s="13"/>
      <c r="D136" s="19">
        <f t="shared" si="49"/>
        <v>126</v>
      </c>
      <c r="E136" s="189" t="str">
        <f>IF(OR('Services - NHC'!E135="",'Services - NHC'!E135="[Enter service]"),"",'Services - NHC'!E135)</f>
        <v/>
      </c>
      <c r="F136" s="190" t="str">
        <f>IF(OR('Services - NHC'!F135="",'Services - NHC'!F135="[Select]"),"",'Services - NHC'!F135)</f>
        <v/>
      </c>
      <c r="G136" s="202">
        <f>IF('Revenue - NHC'!S137="","",'Revenue - NHC'!S137)</f>
        <v>0</v>
      </c>
      <c r="H136" s="202">
        <f>IF('Revenue - WHC'!S137="","",'Revenue - WHC'!S137)</f>
        <v>0</v>
      </c>
      <c r="I136" s="202">
        <f>IF('Expenditure- NHC'!L136="","",'Expenditure- NHC'!L136)</f>
        <v>0</v>
      </c>
      <c r="J136" s="201">
        <f>IF('Expenditure - WHC'!L136="","",'Expenditure - WHC'!L136)</f>
        <v>0</v>
      </c>
      <c r="K136" s="218">
        <f t="shared" si="50"/>
        <v>0</v>
      </c>
      <c r="L136" s="222">
        <f t="shared" si="51"/>
        <v>0</v>
      </c>
      <c r="M136" s="216"/>
      <c r="N136" s="217"/>
    </row>
    <row r="137" spans="3:14" x14ac:dyDescent="0.2">
      <c r="C137" s="13"/>
      <c r="D137" s="19">
        <f t="shared" si="49"/>
        <v>127</v>
      </c>
      <c r="E137" s="189" t="str">
        <f>IF(OR('Services - NHC'!E136="",'Services - NHC'!E136="[Enter service]"),"",'Services - NHC'!E136)</f>
        <v/>
      </c>
      <c r="F137" s="190" t="str">
        <f>IF(OR('Services - NHC'!F136="",'Services - NHC'!F136="[Select]"),"",'Services - NHC'!F136)</f>
        <v/>
      </c>
      <c r="G137" s="202">
        <f>IF('Revenue - NHC'!S138="","",'Revenue - NHC'!S138)</f>
        <v>0</v>
      </c>
      <c r="H137" s="202">
        <f>IF('Revenue - WHC'!S138="","",'Revenue - WHC'!S138)</f>
        <v>0</v>
      </c>
      <c r="I137" s="202">
        <f>IF('Expenditure- NHC'!L137="","",'Expenditure- NHC'!L137)</f>
        <v>0</v>
      </c>
      <c r="J137" s="201">
        <f>IF('Expenditure - WHC'!L137="","",'Expenditure - WHC'!L137)</f>
        <v>0</v>
      </c>
      <c r="K137" s="218">
        <f t="shared" si="50"/>
        <v>0</v>
      </c>
      <c r="L137" s="222">
        <f t="shared" si="51"/>
        <v>0</v>
      </c>
      <c r="M137" s="216"/>
      <c r="N137" s="217"/>
    </row>
    <row r="138" spans="3:14" x14ac:dyDescent="0.2">
      <c r="C138" s="13"/>
      <c r="D138" s="19">
        <f t="shared" si="49"/>
        <v>128</v>
      </c>
      <c r="E138" s="189" t="str">
        <f>IF(OR('Services - NHC'!E137="",'Services - NHC'!E137="[Enter service]"),"",'Services - NHC'!E137)</f>
        <v/>
      </c>
      <c r="F138" s="190" t="str">
        <f>IF(OR('Services - NHC'!F137="",'Services - NHC'!F137="[Select]"),"",'Services - NHC'!F137)</f>
        <v/>
      </c>
      <c r="G138" s="202">
        <f>IF('Revenue - NHC'!S139="","",'Revenue - NHC'!S139)</f>
        <v>0</v>
      </c>
      <c r="H138" s="202">
        <f>IF('Revenue - WHC'!S139="","",'Revenue - WHC'!S139)</f>
        <v>0</v>
      </c>
      <c r="I138" s="202">
        <f>IF('Expenditure- NHC'!L138="","",'Expenditure- NHC'!L138)</f>
        <v>0</v>
      </c>
      <c r="J138" s="201">
        <f>IF('Expenditure - WHC'!L138="","",'Expenditure - WHC'!L138)</f>
        <v>0</v>
      </c>
      <c r="K138" s="218">
        <f t="shared" si="50"/>
        <v>0</v>
      </c>
      <c r="L138" s="222">
        <f t="shared" si="51"/>
        <v>0</v>
      </c>
      <c r="M138" s="216"/>
      <c r="N138" s="217"/>
    </row>
    <row r="139" spans="3:14" x14ac:dyDescent="0.2">
      <c r="C139" s="13"/>
      <c r="D139" s="19">
        <f t="shared" si="49"/>
        <v>129</v>
      </c>
      <c r="E139" s="189" t="str">
        <f>IF(OR('Services - NHC'!E138="",'Services - NHC'!E138="[Enter service]"),"",'Services - NHC'!E138)</f>
        <v/>
      </c>
      <c r="F139" s="190" t="str">
        <f>IF(OR('Services - NHC'!F138="",'Services - NHC'!F138="[Select]"),"",'Services - NHC'!F138)</f>
        <v/>
      </c>
      <c r="G139" s="202">
        <f>IF('Revenue - NHC'!S140="","",'Revenue - NHC'!S140)</f>
        <v>0</v>
      </c>
      <c r="H139" s="202">
        <f>IF('Revenue - WHC'!S140="","",'Revenue - WHC'!S140)</f>
        <v>0</v>
      </c>
      <c r="I139" s="202">
        <f>IF('Expenditure- NHC'!L139="","",'Expenditure- NHC'!L139)</f>
        <v>0</v>
      </c>
      <c r="J139" s="201">
        <f>IF('Expenditure - WHC'!L139="","",'Expenditure - WHC'!L139)</f>
        <v>0</v>
      </c>
      <c r="K139" s="218">
        <f t="shared" si="50"/>
        <v>0</v>
      </c>
      <c r="L139" s="222">
        <f t="shared" si="51"/>
        <v>0</v>
      </c>
      <c r="M139" s="216"/>
      <c r="N139" s="217"/>
    </row>
    <row r="140" spans="3:14" x14ac:dyDescent="0.2">
      <c r="C140" s="13"/>
      <c r="D140" s="19">
        <f t="shared" si="49"/>
        <v>130</v>
      </c>
      <c r="E140" s="189" t="str">
        <f>IF(OR('Services - NHC'!E139="",'Services - NHC'!E139="[Enter service]"),"",'Services - NHC'!E139)</f>
        <v/>
      </c>
      <c r="F140" s="190" t="str">
        <f>IF(OR('Services - NHC'!F139="",'Services - NHC'!F139="[Select]"),"",'Services - NHC'!F139)</f>
        <v/>
      </c>
      <c r="G140" s="202">
        <f>IF('Revenue - NHC'!S141="","",'Revenue - NHC'!S141)</f>
        <v>0</v>
      </c>
      <c r="H140" s="202">
        <f>IF('Revenue - WHC'!S141="","",'Revenue - WHC'!S141)</f>
        <v>0</v>
      </c>
      <c r="I140" s="202">
        <f>IF('Expenditure- NHC'!L140="","",'Expenditure- NHC'!L140)</f>
        <v>0</v>
      </c>
      <c r="J140" s="201">
        <f>IF('Expenditure - WHC'!L140="","",'Expenditure - WHC'!L140)</f>
        <v>0</v>
      </c>
      <c r="K140" s="218">
        <f t="shared" si="50"/>
        <v>0</v>
      </c>
      <c r="L140" s="222">
        <f t="shared" si="51"/>
        <v>0</v>
      </c>
      <c r="M140" s="216"/>
      <c r="N140" s="217"/>
    </row>
    <row r="141" spans="3:14" x14ac:dyDescent="0.2">
      <c r="C141" s="13"/>
      <c r="D141" s="19">
        <f t="shared" si="49"/>
        <v>131</v>
      </c>
      <c r="E141" s="189" t="str">
        <f>IF(OR('Services - NHC'!E140="",'Services - NHC'!E140="[Enter service]"),"",'Services - NHC'!E140)</f>
        <v/>
      </c>
      <c r="F141" s="190" t="str">
        <f>IF(OR('Services - NHC'!F140="",'Services - NHC'!F140="[Select]"),"",'Services - NHC'!F140)</f>
        <v/>
      </c>
      <c r="G141" s="202">
        <f>IF('Revenue - NHC'!S142="","",'Revenue - NHC'!S142)</f>
        <v>0</v>
      </c>
      <c r="H141" s="202">
        <f>IF('Revenue - WHC'!S142="","",'Revenue - WHC'!S142)</f>
        <v>0</v>
      </c>
      <c r="I141" s="202">
        <f>IF('Expenditure- NHC'!L141="","",'Expenditure- NHC'!L141)</f>
        <v>0</v>
      </c>
      <c r="J141" s="201">
        <f>IF('Expenditure - WHC'!L141="","",'Expenditure - WHC'!L141)</f>
        <v>0</v>
      </c>
      <c r="K141" s="218">
        <f t="shared" si="50"/>
        <v>0</v>
      </c>
      <c r="L141" s="222">
        <f t="shared" si="51"/>
        <v>0</v>
      </c>
      <c r="M141" s="216"/>
      <c r="N141" s="217"/>
    </row>
    <row r="142" spans="3:14" x14ac:dyDescent="0.2">
      <c r="C142" s="13"/>
      <c r="D142" s="19">
        <f t="shared" si="49"/>
        <v>132</v>
      </c>
      <c r="E142" s="189" t="str">
        <f>IF(OR('Services - NHC'!E141="",'Services - NHC'!E141="[Enter service]"),"",'Services - NHC'!E141)</f>
        <v/>
      </c>
      <c r="F142" s="190" t="str">
        <f>IF(OR('Services - NHC'!F141="",'Services - NHC'!F141="[Select]"),"",'Services - NHC'!F141)</f>
        <v/>
      </c>
      <c r="G142" s="202">
        <f>IF('Revenue - NHC'!S143="","",'Revenue - NHC'!S143)</f>
        <v>0</v>
      </c>
      <c r="H142" s="202">
        <f>IF('Revenue - WHC'!S143="","",'Revenue - WHC'!S143)</f>
        <v>0</v>
      </c>
      <c r="I142" s="202">
        <f>IF('Expenditure- NHC'!L142="","",'Expenditure- NHC'!L142)</f>
        <v>0</v>
      </c>
      <c r="J142" s="201">
        <f>IF('Expenditure - WHC'!L142="","",'Expenditure - WHC'!L142)</f>
        <v>0</v>
      </c>
      <c r="K142" s="218">
        <f t="shared" si="50"/>
        <v>0</v>
      </c>
      <c r="L142" s="222">
        <f t="shared" si="51"/>
        <v>0</v>
      </c>
      <c r="M142" s="216"/>
      <c r="N142" s="217"/>
    </row>
    <row r="143" spans="3:14" x14ac:dyDescent="0.2">
      <c r="C143" s="13"/>
      <c r="D143" s="19">
        <f t="shared" si="49"/>
        <v>133</v>
      </c>
      <c r="E143" s="189" t="str">
        <f>IF(OR('Services - NHC'!E142="",'Services - NHC'!E142="[Enter service]"),"",'Services - NHC'!E142)</f>
        <v/>
      </c>
      <c r="F143" s="190" t="str">
        <f>IF(OR('Services - NHC'!F142="",'Services - NHC'!F142="[Select]"),"",'Services - NHC'!F142)</f>
        <v/>
      </c>
      <c r="G143" s="202">
        <f>IF('Revenue - NHC'!S144="","",'Revenue - NHC'!S144)</f>
        <v>0</v>
      </c>
      <c r="H143" s="202">
        <f>IF('Revenue - WHC'!S144="","",'Revenue - WHC'!S144)</f>
        <v>0</v>
      </c>
      <c r="I143" s="202">
        <f>IF('Expenditure- NHC'!L143="","",'Expenditure- NHC'!L143)</f>
        <v>0</v>
      </c>
      <c r="J143" s="201">
        <f>IF('Expenditure - WHC'!L143="","",'Expenditure - WHC'!L143)</f>
        <v>0</v>
      </c>
      <c r="K143" s="218">
        <f t="shared" si="50"/>
        <v>0</v>
      </c>
      <c r="L143" s="222">
        <f t="shared" si="51"/>
        <v>0</v>
      </c>
      <c r="M143" s="216"/>
      <c r="N143" s="217"/>
    </row>
    <row r="144" spans="3:14" x14ac:dyDescent="0.2">
      <c r="C144" s="13"/>
      <c r="D144" s="19">
        <f t="shared" ref="D144:D150" si="52">D143+1</f>
        <v>134</v>
      </c>
      <c r="E144" s="189" t="str">
        <f>IF(OR('Services - NHC'!E143="",'Services - NHC'!E143="[Enter service]"),"",'Services - NHC'!E143)</f>
        <v/>
      </c>
      <c r="F144" s="190" t="str">
        <f>IF(OR('Services - NHC'!F143="",'Services - NHC'!F143="[Select]"),"",'Services - NHC'!F143)</f>
        <v/>
      </c>
      <c r="G144" s="202">
        <f>IF('Revenue - NHC'!S145="","",'Revenue - NHC'!S145)</f>
        <v>0</v>
      </c>
      <c r="H144" s="202">
        <f>IF('Revenue - WHC'!S145="","",'Revenue - WHC'!S145)</f>
        <v>0</v>
      </c>
      <c r="I144" s="202">
        <f>IF('Expenditure- NHC'!L144="","",'Expenditure- NHC'!L144)</f>
        <v>0</v>
      </c>
      <c r="J144" s="201">
        <f>IF('Expenditure - WHC'!L144="","",'Expenditure - WHC'!L144)</f>
        <v>0</v>
      </c>
      <c r="K144" s="218">
        <f t="shared" si="50"/>
        <v>0</v>
      </c>
      <c r="L144" s="222">
        <f t="shared" si="51"/>
        <v>0</v>
      </c>
      <c r="M144" s="216"/>
      <c r="N144" s="217"/>
    </row>
    <row r="145" spans="3:14" x14ac:dyDescent="0.2">
      <c r="C145" s="13"/>
      <c r="D145" s="19">
        <f t="shared" si="52"/>
        <v>135</v>
      </c>
      <c r="E145" s="189" t="str">
        <f>IF(OR('Services - NHC'!E144="",'Services - NHC'!E144="[Enter service]"),"",'Services - NHC'!E144)</f>
        <v/>
      </c>
      <c r="F145" s="190" t="str">
        <f>IF(OR('Services - NHC'!F144="",'Services - NHC'!F144="[Select]"),"",'Services - NHC'!F144)</f>
        <v/>
      </c>
      <c r="G145" s="202">
        <f>IF('Revenue - NHC'!S146="","",'Revenue - NHC'!S146)</f>
        <v>0</v>
      </c>
      <c r="H145" s="202">
        <f>IF('Revenue - WHC'!S146="","",'Revenue - WHC'!S146)</f>
        <v>0</v>
      </c>
      <c r="I145" s="202">
        <f>IF('Expenditure- NHC'!L145="","",'Expenditure- NHC'!L145)</f>
        <v>0</v>
      </c>
      <c r="J145" s="201">
        <f>IF('Expenditure - WHC'!L145="","",'Expenditure - WHC'!L145)</f>
        <v>0</v>
      </c>
      <c r="K145" s="218">
        <f t="shared" si="50"/>
        <v>0</v>
      </c>
      <c r="L145" s="222">
        <f t="shared" si="51"/>
        <v>0</v>
      </c>
      <c r="M145" s="216"/>
      <c r="N145" s="217"/>
    </row>
    <row r="146" spans="3:14" x14ac:dyDescent="0.2">
      <c r="C146" s="13"/>
      <c r="D146" s="19">
        <f t="shared" si="52"/>
        <v>136</v>
      </c>
      <c r="E146" s="189" t="str">
        <f>IF(OR('Services - NHC'!E145="",'Services - NHC'!E145="[Enter service]"),"",'Services - NHC'!E145)</f>
        <v/>
      </c>
      <c r="F146" s="190" t="str">
        <f>IF(OR('Services - NHC'!F145="",'Services - NHC'!F145="[Select]"),"",'Services - NHC'!F145)</f>
        <v/>
      </c>
      <c r="G146" s="202">
        <f>IF('Revenue - NHC'!S147="","",'Revenue - NHC'!S147)</f>
        <v>0</v>
      </c>
      <c r="H146" s="202">
        <f>IF('Revenue - WHC'!S147="","",'Revenue - WHC'!S147)</f>
        <v>0</v>
      </c>
      <c r="I146" s="202">
        <f>IF('Expenditure- NHC'!L146="","",'Expenditure- NHC'!L146)</f>
        <v>0</v>
      </c>
      <c r="J146" s="201">
        <f>IF('Expenditure - WHC'!L146="","",'Expenditure - WHC'!L146)</f>
        <v>0</v>
      </c>
      <c r="K146" s="218">
        <f t="shared" si="50"/>
        <v>0</v>
      </c>
      <c r="L146" s="222">
        <f t="shared" si="51"/>
        <v>0</v>
      </c>
      <c r="M146" s="216"/>
      <c r="N146" s="217"/>
    </row>
    <row r="147" spans="3:14" x14ac:dyDescent="0.2">
      <c r="C147" s="13"/>
      <c r="D147" s="19">
        <f t="shared" si="52"/>
        <v>137</v>
      </c>
      <c r="E147" s="189" t="str">
        <f>IF(OR('Services - NHC'!E146="",'Services - NHC'!E146="[Enter service]"),"",'Services - NHC'!E146)</f>
        <v/>
      </c>
      <c r="F147" s="190" t="str">
        <f>IF(OR('Services - NHC'!F146="",'Services - NHC'!F146="[Select]"),"",'Services - NHC'!F146)</f>
        <v/>
      </c>
      <c r="G147" s="202">
        <f>IF('Revenue - NHC'!S148="","",'Revenue - NHC'!S148)</f>
        <v>0</v>
      </c>
      <c r="H147" s="202">
        <f>IF('Revenue - WHC'!S148="","",'Revenue - WHC'!S148)</f>
        <v>0</v>
      </c>
      <c r="I147" s="202">
        <f>IF('Expenditure- NHC'!L147="","",'Expenditure- NHC'!L147)</f>
        <v>0</v>
      </c>
      <c r="J147" s="201">
        <f>IF('Expenditure - WHC'!L147="","",'Expenditure - WHC'!L147)</f>
        <v>0</v>
      </c>
      <c r="K147" s="218">
        <f t="shared" si="50"/>
        <v>0</v>
      </c>
      <c r="L147" s="222">
        <f t="shared" si="51"/>
        <v>0</v>
      </c>
      <c r="M147" s="216"/>
      <c r="N147" s="217"/>
    </row>
    <row r="148" spans="3:14" x14ac:dyDescent="0.2">
      <c r="C148" s="13"/>
      <c r="D148" s="19">
        <f t="shared" si="52"/>
        <v>138</v>
      </c>
      <c r="E148" s="189" t="str">
        <f>IF(OR('Services - NHC'!E147="",'Services - NHC'!E147="[Enter service]"),"",'Services - NHC'!E147)</f>
        <v/>
      </c>
      <c r="F148" s="190" t="str">
        <f>IF(OR('Services - NHC'!F147="",'Services - NHC'!F147="[Select]"),"",'Services - NHC'!F147)</f>
        <v/>
      </c>
      <c r="G148" s="202">
        <f>IF('Revenue - NHC'!S149="","",'Revenue - NHC'!S149)</f>
        <v>0</v>
      </c>
      <c r="H148" s="202">
        <f>IF('Revenue - WHC'!S149="","",'Revenue - WHC'!S149)</f>
        <v>0</v>
      </c>
      <c r="I148" s="202">
        <f>IF('Expenditure- NHC'!L148="","",'Expenditure- NHC'!L148)</f>
        <v>0</v>
      </c>
      <c r="J148" s="201">
        <f>IF('Expenditure - WHC'!L148="","",'Expenditure - WHC'!L148)</f>
        <v>0</v>
      </c>
      <c r="K148" s="218">
        <f t="shared" si="50"/>
        <v>0</v>
      </c>
      <c r="L148" s="222">
        <f t="shared" si="51"/>
        <v>0</v>
      </c>
      <c r="M148" s="216"/>
      <c r="N148" s="217"/>
    </row>
    <row r="149" spans="3:14" x14ac:dyDescent="0.2">
      <c r="C149" s="13"/>
      <c r="D149" s="19">
        <f t="shared" si="52"/>
        <v>139</v>
      </c>
      <c r="E149" s="189" t="str">
        <f>IF(OR('Services - NHC'!E148="",'Services - NHC'!E148="[Enter service]"),"",'Services - NHC'!E148)</f>
        <v/>
      </c>
      <c r="F149" s="190" t="str">
        <f>IF(OR('Services - NHC'!F148="",'Services - NHC'!F148="[Select]"),"",'Services - NHC'!F148)</f>
        <v/>
      </c>
      <c r="G149" s="202">
        <f>IF('Revenue - NHC'!S150="","",'Revenue - NHC'!S150)</f>
        <v>0</v>
      </c>
      <c r="H149" s="202">
        <f>IF('Revenue - WHC'!S150="","",'Revenue - WHC'!S150)</f>
        <v>0</v>
      </c>
      <c r="I149" s="202">
        <f>IF('Expenditure- NHC'!L149="","",'Expenditure- NHC'!L149)</f>
        <v>0</v>
      </c>
      <c r="J149" s="201">
        <f>IF('Expenditure - WHC'!L149="","",'Expenditure - WHC'!L149)</f>
        <v>0</v>
      </c>
      <c r="K149" s="218">
        <f t="shared" si="50"/>
        <v>0</v>
      </c>
      <c r="L149" s="222">
        <f t="shared" si="51"/>
        <v>0</v>
      </c>
      <c r="M149" s="216"/>
      <c r="N149" s="217"/>
    </row>
    <row r="150" spans="3:14" x14ac:dyDescent="0.2">
      <c r="C150" s="13"/>
      <c r="D150" s="19">
        <f t="shared" si="52"/>
        <v>140</v>
      </c>
      <c r="E150" s="189" t="str">
        <f>IF(OR('Services - NHC'!E149="",'Services - NHC'!E149="[Enter service]"),"",'Services - NHC'!E149)</f>
        <v/>
      </c>
      <c r="F150" s="190" t="str">
        <f>IF(OR('Services - NHC'!F149="",'Services - NHC'!F149="[Select]"),"",'Services - NHC'!F149)</f>
        <v/>
      </c>
      <c r="G150" s="202">
        <f>IF('Revenue - NHC'!S151="","",'Revenue - NHC'!S151)</f>
        <v>0</v>
      </c>
      <c r="H150" s="202">
        <f>IF('Revenue - WHC'!S151="","",'Revenue - WHC'!S151)</f>
        <v>0</v>
      </c>
      <c r="I150" s="202">
        <f>IF('Expenditure- NHC'!L150="","",'Expenditure- NHC'!L150)</f>
        <v>0</v>
      </c>
      <c r="J150" s="201">
        <f>IF('Expenditure - WHC'!L150="","",'Expenditure - WHC'!L150)</f>
        <v>0</v>
      </c>
      <c r="K150" s="218">
        <f t="shared" si="50"/>
        <v>0</v>
      </c>
      <c r="L150" s="222">
        <f t="shared" si="51"/>
        <v>0</v>
      </c>
      <c r="M150" s="216"/>
      <c r="N150" s="217"/>
    </row>
    <row r="151" spans="3:14" x14ac:dyDescent="0.2">
      <c r="C151" s="13"/>
      <c r="D151" s="19"/>
      <c r="E151" s="189" t="str">
        <f>'Revenue - NHC'!E152</f>
        <v>Other</v>
      </c>
      <c r="F151" s="190"/>
      <c r="G151" s="202">
        <f>IF('Revenue - NHC'!S152="","",'Revenue - NHC'!S152)</f>
        <v>104289998</v>
      </c>
      <c r="H151" s="202">
        <f>IF('Revenue - WHC'!S152="","",'Revenue - WHC'!S152)</f>
        <v>105333652</v>
      </c>
      <c r="I151" s="202">
        <f>IF('Expenditure- NHC'!L151="","",'Expenditure- NHC'!L151)</f>
        <v>696893</v>
      </c>
      <c r="J151" s="201">
        <f>IF('Expenditure - WHC'!L151="","",'Expenditure - WHC'!L151)</f>
        <v>696893</v>
      </c>
      <c r="K151" s="218">
        <f t="shared" ref="K151" si="53">IFERROR(H151-G151,"")</f>
        <v>1043654</v>
      </c>
      <c r="L151" s="222">
        <f t="shared" ref="L151" si="54">IFERROR(J151-I151,"")</f>
        <v>0</v>
      </c>
      <c r="M151" s="216"/>
      <c r="N151" s="217"/>
    </row>
    <row r="152" spans="3:14" x14ac:dyDescent="0.2">
      <c r="C152" s="13"/>
      <c r="D152" s="19"/>
      <c r="E152" s="191" t="s">
        <v>172</v>
      </c>
      <c r="F152" s="192"/>
      <c r="G152" s="203" t="str">
        <f>IF('Revenue - NHC'!R153="","",'Revenue - NHC'!R153)</f>
        <v/>
      </c>
      <c r="H152" s="203" t="str">
        <f>IF('Revenue - WHC'!R153="","",'Revenue - WHC'!R153)</f>
        <v/>
      </c>
      <c r="I152" s="212"/>
      <c r="J152" s="213"/>
      <c r="K152" s="223" t="str">
        <f>IFERROR(H152-G152,"")</f>
        <v/>
      </c>
      <c r="L152" s="224"/>
      <c r="M152" s="216"/>
      <c r="N152" s="217"/>
    </row>
    <row r="153" spans="3:14" x14ac:dyDescent="0.2">
      <c r="C153" s="13"/>
      <c r="D153" s="19"/>
      <c r="E153" s="86"/>
      <c r="F153" s="57" t="s">
        <v>91</v>
      </c>
      <c r="G153" s="204">
        <f>SUM(G11:G152)</f>
        <v>185993545</v>
      </c>
      <c r="H153" s="204">
        <f t="shared" ref="H153:L153" si="55">SUM(H11:H152)</f>
        <v>187037199</v>
      </c>
      <c r="I153" s="204">
        <f t="shared" si="55"/>
        <v>159123170</v>
      </c>
      <c r="J153" s="204">
        <f t="shared" si="55"/>
        <v>159123170</v>
      </c>
      <c r="K153" s="225">
        <f t="shared" si="55"/>
        <v>1043654</v>
      </c>
      <c r="L153" s="225">
        <f t="shared" si="55"/>
        <v>0</v>
      </c>
      <c r="M153" s="216"/>
      <c r="N153" s="217"/>
    </row>
    <row r="154" spans="3:14" ht="13.5" thickBot="1" x14ac:dyDescent="0.25">
      <c r="C154" s="32"/>
      <c r="D154" s="33"/>
      <c r="E154" s="87"/>
      <c r="F154" s="58"/>
      <c r="G154" s="95"/>
      <c r="H154" s="184"/>
      <c r="I154" s="184"/>
      <c r="J154" s="98"/>
      <c r="K154" s="186"/>
      <c r="L154" s="60"/>
      <c r="M154" s="48"/>
    </row>
    <row r="155" spans="3:14" x14ac:dyDescent="0.2">
      <c r="J155" s="99"/>
      <c r="K155" s="99"/>
      <c r="L155" s="61"/>
    </row>
    <row r="156" spans="3:14" x14ac:dyDescent="0.2">
      <c r="J156" s="99"/>
      <c r="K156" s="99"/>
      <c r="L156" s="61"/>
    </row>
    <row r="157" spans="3:14" x14ac:dyDescent="0.2">
      <c r="E157" s="6"/>
      <c r="F157" s="6"/>
      <c r="G157" s="6"/>
      <c r="H157" s="6"/>
      <c r="I157" s="6"/>
      <c r="J157" s="6"/>
      <c r="K157" s="6"/>
      <c r="L157" s="6"/>
    </row>
    <row r="158" spans="3:14" x14ac:dyDescent="0.2">
      <c r="E158" s="6"/>
      <c r="F158" s="6"/>
      <c r="G158" s="6"/>
      <c r="H158" s="6"/>
      <c r="I158" s="6"/>
      <c r="J158" s="6"/>
      <c r="K158" s="6"/>
      <c r="L158" s="6"/>
    </row>
    <row r="159" spans="3:14" x14ac:dyDescent="0.2">
      <c r="E159" s="6"/>
      <c r="F159" s="6"/>
      <c r="G159" s="6"/>
      <c r="H159" s="6"/>
      <c r="I159" s="6"/>
      <c r="J159" s="6"/>
      <c r="K159" s="6"/>
      <c r="L159" s="6"/>
    </row>
    <row r="160" spans="3:14" x14ac:dyDescent="0.2">
      <c r="E160" s="6"/>
      <c r="F160" s="6"/>
      <c r="G160" s="6"/>
      <c r="H160" s="6"/>
      <c r="I160" s="6"/>
      <c r="J160" s="6"/>
      <c r="K160" s="6"/>
      <c r="L160" s="6"/>
    </row>
    <row r="161" spans="1:35" x14ac:dyDescent="0.2">
      <c r="E161" s="6"/>
      <c r="F161" s="6"/>
      <c r="G161" s="6"/>
      <c r="H161" s="6"/>
      <c r="I161" s="6"/>
      <c r="J161" s="6"/>
      <c r="K161" s="6"/>
      <c r="L161" s="6"/>
    </row>
    <row r="162" spans="1:35" x14ac:dyDescent="0.2">
      <c r="E162" s="6"/>
      <c r="F162" s="6"/>
      <c r="G162" s="6"/>
      <c r="H162" s="6"/>
      <c r="I162" s="6"/>
      <c r="J162" s="6"/>
      <c r="K162" s="6"/>
      <c r="L162" s="6"/>
    </row>
    <row r="163" spans="1:35" x14ac:dyDescent="0.2">
      <c r="E163" s="6"/>
      <c r="F163" s="6"/>
      <c r="G163" s="6"/>
      <c r="H163" s="6"/>
      <c r="I163" s="6"/>
      <c r="J163" s="6"/>
      <c r="K163" s="6"/>
      <c r="L163" s="6"/>
    </row>
    <row r="164" spans="1:35" x14ac:dyDescent="0.2">
      <c r="E164" s="6"/>
      <c r="F164" s="6"/>
      <c r="G164" s="6"/>
      <c r="H164" s="6"/>
      <c r="I164" s="6"/>
      <c r="J164" s="6"/>
      <c r="K164" s="6"/>
      <c r="L164" s="6"/>
    </row>
    <row r="165" spans="1:35" x14ac:dyDescent="0.2">
      <c r="E165" s="6"/>
      <c r="F165" s="6"/>
      <c r="G165" s="6"/>
      <c r="H165" s="6"/>
      <c r="I165" s="6"/>
      <c r="J165" s="6"/>
      <c r="K165" s="6"/>
      <c r="L165" s="6"/>
    </row>
    <row r="166" spans="1:35" x14ac:dyDescent="0.2">
      <c r="E166" s="6"/>
      <c r="F166" s="6"/>
      <c r="G166" s="6"/>
      <c r="H166" s="6"/>
      <c r="I166" s="6"/>
      <c r="J166" s="6"/>
      <c r="K166" s="6"/>
      <c r="L166" s="6"/>
    </row>
    <row r="167" spans="1:35" x14ac:dyDescent="0.2">
      <c r="E167" s="6"/>
      <c r="F167" s="6"/>
      <c r="G167" s="6"/>
      <c r="H167" s="6"/>
      <c r="I167" s="6"/>
      <c r="J167" s="6"/>
      <c r="K167" s="6"/>
      <c r="L167" s="6"/>
    </row>
    <row r="168" spans="1:35" x14ac:dyDescent="0.2">
      <c r="E168" s="6"/>
      <c r="F168" s="6"/>
      <c r="G168" s="6"/>
      <c r="H168" s="6"/>
      <c r="I168" s="6"/>
      <c r="J168" s="6"/>
      <c r="K168" s="6"/>
      <c r="L168" s="6"/>
    </row>
    <row r="169" spans="1:35" x14ac:dyDescent="0.2">
      <c r="E169" s="6"/>
      <c r="F169" s="6"/>
      <c r="G169" s="6"/>
      <c r="H169" s="6"/>
      <c r="I169" s="6"/>
      <c r="J169" s="6"/>
      <c r="K169" s="6"/>
      <c r="L169" s="6"/>
    </row>
    <row r="170" spans="1:35" x14ac:dyDescent="0.2">
      <c r="E170" s="6"/>
      <c r="F170" s="6"/>
      <c r="G170" s="6"/>
      <c r="H170" s="6"/>
      <c r="I170" s="6"/>
      <c r="J170" s="6"/>
      <c r="K170" s="6"/>
      <c r="L170" s="6"/>
    </row>
    <row r="171" spans="1:35" x14ac:dyDescent="0.2">
      <c r="E171" s="6"/>
      <c r="F171" s="6"/>
      <c r="G171" s="6"/>
      <c r="H171" s="6"/>
      <c r="I171" s="6"/>
      <c r="J171" s="6"/>
      <c r="K171" s="6"/>
      <c r="L171" s="6"/>
    </row>
    <row r="172" spans="1:35" x14ac:dyDescent="0.2">
      <c r="E172" s="6"/>
      <c r="F172" s="6"/>
      <c r="G172" s="6"/>
      <c r="H172" s="6"/>
      <c r="I172" s="6"/>
      <c r="J172" s="6"/>
      <c r="K172" s="6"/>
      <c r="L172" s="6"/>
    </row>
    <row r="173" spans="1:35" x14ac:dyDescent="0.2">
      <c r="E173" s="6"/>
      <c r="F173" s="6"/>
      <c r="G173" s="6"/>
      <c r="H173" s="6"/>
      <c r="I173" s="6"/>
      <c r="J173" s="6"/>
      <c r="K173" s="6"/>
      <c r="L173" s="6"/>
    </row>
    <row r="174" spans="1:35" x14ac:dyDescent="0.2">
      <c r="E174" s="6"/>
      <c r="F174" s="6"/>
      <c r="G174" s="6"/>
      <c r="H174" s="6"/>
      <c r="I174" s="6"/>
      <c r="J174" s="6"/>
      <c r="K174" s="6"/>
      <c r="L174" s="6"/>
    </row>
    <row r="175" spans="1:35" s="54" customFormat="1" x14ac:dyDescent="0.2">
      <c r="A175" s="6"/>
      <c r="B175" s="6"/>
      <c r="O175" s="6"/>
      <c r="P175" s="6"/>
      <c r="Q175" s="6"/>
      <c r="R175" s="6"/>
      <c r="S175" s="6"/>
      <c r="T175" s="6"/>
      <c r="U175" s="6"/>
      <c r="V175" s="6"/>
      <c r="W175" s="6"/>
      <c r="X175" s="6"/>
      <c r="Y175" s="6"/>
      <c r="Z175" s="6"/>
      <c r="AA175" s="6"/>
      <c r="AB175" s="6"/>
      <c r="AC175" s="6"/>
      <c r="AD175" s="6"/>
      <c r="AE175" s="6"/>
      <c r="AF175" s="6"/>
      <c r="AG175" s="6"/>
      <c r="AH175" s="6"/>
      <c r="AI175" s="6"/>
    </row>
    <row r="176" spans="1:35" s="54" customFormat="1" x14ac:dyDescent="0.2">
      <c r="A176" s="6"/>
      <c r="B176" s="6"/>
      <c r="O176" s="6"/>
      <c r="P176" s="6"/>
      <c r="Q176" s="6"/>
      <c r="R176" s="6"/>
      <c r="S176" s="6"/>
      <c r="T176" s="6"/>
      <c r="U176" s="6"/>
      <c r="V176" s="6"/>
      <c r="W176" s="6"/>
      <c r="X176" s="6"/>
      <c r="Y176" s="6"/>
      <c r="Z176" s="6"/>
      <c r="AA176" s="6"/>
      <c r="AB176" s="6"/>
      <c r="AC176" s="6"/>
      <c r="AD176" s="6"/>
      <c r="AE176" s="6"/>
      <c r="AF176" s="6"/>
      <c r="AG176" s="6"/>
      <c r="AH176" s="6"/>
      <c r="AI176" s="6"/>
    </row>
    <row r="177" spans="1:35" s="54" customFormat="1" x14ac:dyDescent="0.2">
      <c r="A177" s="6"/>
      <c r="B177" s="6"/>
      <c r="O177" s="6"/>
      <c r="P177" s="6"/>
      <c r="Q177" s="6"/>
      <c r="R177" s="6"/>
      <c r="S177" s="6"/>
      <c r="T177" s="6"/>
      <c r="U177" s="6"/>
      <c r="V177" s="6"/>
      <c r="W177" s="6"/>
      <c r="X177" s="6"/>
      <c r="Y177" s="6"/>
      <c r="Z177" s="6"/>
      <c r="AA177" s="6"/>
      <c r="AB177" s="6"/>
      <c r="AC177" s="6"/>
      <c r="AD177" s="6"/>
      <c r="AE177" s="6"/>
      <c r="AF177" s="6"/>
      <c r="AG177" s="6"/>
      <c r="AH177" s="6"/>
      <c r="AI177" s="6"/>
    </row>
    <row r="178" spans="1:35" x14ac:dyDescent="0.2">
      <c r="E178" s="6"/>
      <c r="F178" s="6"/>
      <c r="G178" s="6"/>
      <c r="H178" s="6"/>
      <c r="I178" s="6"/>
      <c r="J178" s="6"/>
      <c r="K178" s="6"/>
      <c r="L178" s="6"/>
    </row>
    <row r="179" spans="1:35" ht="12.75" customHeight="1" x14ac:dyDescent="0.2">
      <c r="E179" s="6"/>
      <c r="F179" s="6"/>
      <c r="G179" s="6"/>
      <c r="H179" s="6"/>
      <c r="I179" s="6"/>
      <c r="J179" s="6"/>
      <c r="K179" s="6"/>
      <c r="L179" s="6"/>
    </row>
    <row r="180" spans="1:35" x14ac:dyDescent="0.2">
      <c r="E180" s="6"/>
      <c r="F180" s="6"/>
      <c r="G180" s="6"/>
      <c r="H180" s="6"/>
      <c r="I180" s="6"/>
      <c r="J180" s="6"/>
      <c r="K180" s="6"/>
      <c r="L180" s="6"/>
    </row>
    <row r="181" spans="1:35" x14ac:dyDescent="0.2">
      <c r="E181" s="6"/>
      <c r="F181" s="6"/>
      <c r="G181" s="6"/>
      <c r="H181" s="6"/>
      <c r="I181" s="6"/>
      <c r="J181" s="6"/>
      <c r="K181" s="6"/>
      <c r="L181" s="6"/>
    </row>
    <row r="182" spans="1:35" x14ac:dyDescent="0.2">
      <c r="E182" s="6"/>
      <c r="F182" s="6"/>
      <c r="G182" s="6"/>
      <c r="H182" s="6"/>
      <c r="I182" s="6"/>
      <c r="J182" s="6"/>
      <c r="K182" s="6"/>
      <c r="L182" s="6"/>
    </row>
    <row r="183" spans="1:35" x14ac:dyDescent="0.2">
      <c r="E183" s="6"/>
      <c r="F183" s="6"/>
      <c r="G183" s="6"/>
      <c r="H183" s="6"/>
      <c r="I183" s="6"/>
      <c r="J183" s="6"/>
      <c r="K183" s="6"/>
      <c r="L183" s="6"/>
    </row>
    <row r="184" spans="1:35" x14ac:dyDescent="0.2">
      <c r="E184" s="6"/>
      <c r="F184" s="6"/>
      <c r="G184" s="6"/>
      <c r="H184" s="6"/>
      <c r="I184" s="6"/>
      <c r="J184" s="6"/>
      <c r="K184" s="6"/>
      <c r="L184" s="6"/>
    </row>
    <row r="185" spans="1:35" x14ac:dyDescent="0.2">
      <c r="E185" s="6"/>
      <c r="F185" s="6"/>
      <c r="G185" s="6"/>
      <c r="H185" s="6"/>
      <c r="I185" s="6"/>
      <c r="J185" s="6"/>
      <c r="K185" s="6"/>
      <c r="L185" s="6"/>
    </row>
    <row r="186" spans="1:35" x14ac:dyDescent="0.2">
      <c r="E186" s="6"/>
      <c r="F186" s="6"/>
      <c r="G186" s="6"/>
      <c r="H186" s="6"/>
      <c r="I186" s="6"/>
      <c r="J186" s="6"/>
      <c r="K186" s="6"/>
      <c r="L186" s="6"/>
    </row>
    <row r="187" spans="1:35" x14ac:dyDescent="0.2">
      <c r="E187" s="6"/>
      <c r="F187" s="6"/>
      <c r="G187" s="6"/>
      <c r="H187" s="6"/>
      <c r="I187" s="6"/>
      <c r="J187" s="6"/>
      <c r="K187" s="6"/>
      <c r="L187" s="6"/>
    </row>
    <row r="188" spans="1:35" x14ac:dyDescent="0.2">
      <c r="E188" s="6"/>
      <c r="F188" s="6"/>
      <c r="G188" s="6"/>
      <c r="H188" s="6"/>
      <c r="I188" s="6"/>
      <c r="J188" s="6"/>
      <c r="K188" s="6"/>
      <c r="L188" s="6"/>
    </row>
    <row r="189" spans="1:35" x14ac:dyDescent="0.2">
      <c r="E189" s="6"/>
      <c r="F189" s="6"/>
      <c r="G189" s="6"/>
      <c r="H189" s="6"/>
      <c r="I189" s="6"/>
      <c r="J189" s="6"/>
      <c r="K189" s="6"/>
      <c r="L189" s="6"/>
    </row>
    <row r="190" spans="1:35" x14ac:dyDescent="0.2">
      <c r="E190" s="6"/>
      <c r="F190" s="6"/>
      <c r="G190" s="6"/>
      <c r="H190" s="6"/>
      <c r="I190" s="6"/>
      <c r="J190" s="6"/>
      <c r="K190" s="6"/>
      <c r="L190" s="6"/>
    </row>
    <row r="191" spans="1:35" x14ac:dyDescent="0.2">
      <c r="E191" s="6"/>
      <c r="F191" s="6"/>
      <c r="G191" s="6"/>
      <c r="H191" s="6"/>
      <c r="I191" s="6"/>
      <c r="J191" s="6"/>
      <c r="K191" s="6"/>
      <c r="L191" s="6"/>
    </row>
    <row r="192" spans="1:35" x14ac:dyDescent="0.2">
      <c r="E192" s="6"/>
      <c r="F192" s="6"/>
      <c r="G192" s="6"/>
      <c r="H192" s="6"/>
      <c r="I192" s="6"/>
      <c r="J192" s="6"/>
      <c r="K192" s="6"/>
      <c r="L192" s="6"/>
    </row>
    <row r="193" spans="5:12" x14ac:dyDescent="0.2">
      <c r="E193" s="6"/>
      <c r="F193" s="6"/>
      <c r="G193" s="6"/>
      <c r="H193" s="6"/>
      <c r="I193" s="6"/>
      <c r="J193" s="6"/>
      <c r="K193" s="6"/>
      <c r="L193" s="6"/>
    </row>
    <row r="194" spans="5:12" x14ac:dyDescent="0.2">
      <c r="E194" s="6"/>
      <c r="F194" s="6"/>
      <c r="G194" s="6"/>
      <c r="H194" s="6"/>
      <c r="I194" s="6"/>
      <c r="J194" s="6"/>
      <c r="K194" s="6"/>
      <c r="L194" s="6"/>
    </row>
    <row r="195" spans="5:12" x14ac:dyDescent="0.2">
      <c r="E195" s="6"/>
      <c r="F195" s="6"/>
      <c r="G195" s="6"/>
      <c r="H195" s="6"/>
      <c r="I195" s="6"/>
      <c r="J195" s="6"/>
      <c r="K195" s="6"/>
      <c r="L195" s="6"/>
    </row>
    <row r="196" spans="5:12" x14ac:dyDescent="0.2">
      <c r="E196" s="6"/>
      <c r="F196" s="6"/>
      <c r="G196" s="6"/>
      <c r="H196" s="6"/>
      <c r="I196" s="6"/>
      <c r="J196" s="6"/>
      <c r="K196" s="6"/>
      <c r="L196" s="6"/>
    </row>
    <row r="197" spans="5:12" x14ac:dyDescent="0.2">
      <c r="E197" s="6"/>
      <c r="F197" s="6"/>
      <c r="G197" s="6"/>
      <c r="H197" s="6"/>
      <c r="I197" s="6"/>
      <c r="J197" s="6"/>
      <c r="K197" s="6"/>
      <c r="L197" s="6"/>
    </row>
    <row r="198" spans="5:12" x14ac:dyDescent="0.2">
      <c r="E198" s="6"/>
      <c r="F198" s="6"/>
      <c r="G198" s="6"/>
      <c r="H198" s="6"/>
      <c r="I198" s="6"/>
      <c r="J198" s="6"/>
      <c r="K198" s="6"/>
      <c r="L198" s="6"/>
    </row>
    <row r="199" spans="5:12" x14ac:dyDescent="0.2">
      <c r="E199" s="6"/>
      <c r="F199" s="6"/>
      <c r="G199" s="6"/>
      <c r="H199" s="6"/>
      <c r="I199" s="6"/>
      <c r="J199" s="6"/>
      <c r="K199" s="6"/>
      <c r="L199" s="6"/>
    </row>
    <row r="200" spans="5:12" x14ac:dyDescent="0.2">
      <c r="E200" s="6"/>
      <c r="F200" s="6"/>
      <c r="G200" s="6"/>
      <c r="H200" s="6"/>
      <c r="I200" s="6"/>
      <c r="J200" s="6"/>
      <c r="K200" s="6"/>
      <c r="L200" s="6"/>
    </row>
    <row r="201" spans="5:12" x14ac:dyDescent="0.2">
      <c r="E201" s="6"/>
      <c r="F201" s="6"/>
      <c r="G201" s="6"/>
      <c r="H201" s="6"/>
      <c r="I201" s="6"/>
      <c r="J201" s="6"/>
      <c r="K201" s="6"/>
      <c r="L201" s="6"/>
    </row>
    <row r="202" spans="5:12" x14ac:dyDescent="0.2">
      <c r="E202" s="6"/>
      <c r="F202" s="6"/>
      <c r="G202" s="6"/>
      <c r="H202" s="6"/>
      <c r="I202" s="6"/>
      <c r="J202" s="6"/>
      <c r="K202" s="6"/>
      <c r="L202" s="6"/>
    </row>
    <row r="203" spans="5:12" x14ac:dyDescent="0.2">
      <c r="E203" s="6"/>
      <c r="F203" s="6"/>
      <c r="G203" s="6"/>
      <c r="H203" s="6"/>
      <c r="I203" s="6"/>
      <c r="J203" s="6"/>
      <c r="K203" s="6"/>
      <c r="L203" s="6"/>
    </row>
    <row r="204" spans="5:12" x14ac:dyDescent="0.2">
      <c r="E204" s="6"/>
      <c r="F204" s="6"/>
      <c r="G204" s="6"/>
      <c r="H204" s="6"/>
      <c r="I204" s="6"/>
      <c r="J204" s="6"/>
      <c r="K204" s="6"/>
      <c r="L204" s="6"/>
    </row>
    <row r="205" spans="5:12" x14ac:dyDescent="0.2">
      <c r="E205" s="6"/>
      <c r="F205" s="6"/>
      <c r="G205" s="6"/>
      <c r="H205" s="6"/>
      <c r="I205" s="6"/>
      <c r="J205" s="6"/>
      <c r="K205" s="6"/>
      <c r="L205" s="6"/>
    </row>
    <row r="206" spans="5:12" x14ac:dyDescent="0.2">
      <c r="E206" s="6"/>
      <c r="F206" s="6"/>
      <c r="G206" s="6"/>
      <c r="H206" s="6"/>
      <c r="I206" s="6"/>
      <c r="J206" s="6"/>
      <c r="K206" s="6"/>
      <c r="L206" s="6"/>
    </row>
    <row r="207" spans="5:12" x14ac:dyDescent="0.2">
      <c r="E207" s="6"/>
      <c r="F207" s="6"/>
      <c r="G207" s="6"/>
      <c r="H207" s="6"/>
      <c r="I207" s="6"/>
      <c r="J207" s="6"/>
      <c r="K207" s="6"/>
      <c r="L207" s="6"/>
    </row>
    <row r="208" spans="5:12" x14ac:dyDescent="0.2">
      <c r="E208" s="6"/>
      <c r="F208" s="6"/>
      <c r="G208" s="6"/>
      <c r="H208" s="6"/>
      <c r="I208" s="6"/>
      <c r="J208" s="6"/>
      <c r="K208" s="6"/>
      <c r="L208" s="6"/>
    </row>
    <row r="209" spans="5:12" x14ac:dyDescent="0.2">
      <c r="E209" s="6"/>
      <c r="F209" s="6"/>
      <c r="G209" s="6"/>
      <c r="H209" s="6"/>
      <c r="I209" s="6"/>
      <c r="J209" s="6"/>
      <c r="K209" s="6"/>
      <c r="L209" s="6"/>
    </row>
    <row r="210" spans="5:12" x14ac:dyDescent="0.2">
      <c r="E210" s="6"/>
      <c r="F210" s="6"/>
      <c r="G210" s="6"/>
      <c r="H210" s="6"/>
      <c r="I210" s="6"/>
      <c r="J210" s="6"/>
      <c r="K210" s="6"/>
      <c r="L210" s="6"/>
    </row>
    <row r="211" spans="5:12" x14ac:dyDescent="0.2">
      <c r="E211" s="6"/>
      <c r="F211" s="6"/>
      <c r="G211" s="6"/>
      <c r="H211" s="6"/>
      <c r="I211" s="6"/>
      <c r="J211" s="6"/>
      <c r="K211" s="6"/>
      <c r="L211" s="6"/>
    </row>
    <row r="212" spans="5:12" x14ac:dyDescent="0.2">
      <c r="E212" s="6"/>
      <c r="F212" s="6"/>
      <c r="G212" s="6"/>
      <c r="H212" s="6"/>
      <c r="I212" s="6"/>
      <c r="J212" s="6"/>
      <c r="K212" s="6"/>
      <c r="L212" s="6"/>
    </row>
    <row r="213" spans="5:12" x14ac:dyDescent="0.2">
      <c r="E213" s="6"/>
      <c r="F213" s="6"/>
      <c r="G213" s="6"/>
      <c r="H213" s="6"/>
      <c r="I213" s="6"/>
      <c r="J213" s="6"/>
      <c r="K213" s="6"/>
      <c r="L213" s="6"/>
    </row>
    <row r="214" spans="5:12" x14ac:dyDescent="0.2">
      <c r="E214" s="6"/>
      <c r="F214" s="6"/>
      <c r="G214" s="6"/>
      <c r="H214" s="6"/>
      <c r="I214" s="6"/>
      <c r="J214" s="6"/>
      <c r="K214" s="6"/>
      <c r="L214" s="6"/>
    </row>
    <row r="215" spans="5:12" x14ac:dyDescent="0.2">
      <c r="E215" s="6"/>
      <c r="F215" s="6"/>
      <c r="G215" s="6"/>
      <c r="H215" s="6"/>
      <c r="I215" s="6"/>
      <c r="J215" s="6"/>
      <c r="K215" s="6"/>
      <c r="L215" s="6"/>
    </row>
    <row r="216" spans="5:12" x14ac:dyDescent="0.2">
      <c r="E216" s="6"/>
      <c r="F216" s="6"/>
      <c r="G216" s="6"/>
      <c r="H216" s="6"/>
      <c r="I216" s="6"/>
      <c r="J216" s="6"/>
      <c r="K216" s="6"/>
      <c r="L216" s="6"/>
    </row>
    <row r="217" spans="5:12" x14ac:dyDescent="0.2">
      <c r="E217" s="6"/>
      <c r="F217" s="6"/>
      <c r="G217" s="6"/>
      <c r="H217" s="6"/>
      <c r="I217" s="6"/>
      <c r="J217" s="6"/>
      <c r="K217" s="6"/>
      <c r="L217" s="6"/>
    </row>
    <row r="218" spans="5:12" x14ac:dyDescent="0.2">
      <c r="E218" s="6"/>
      <c r="F218" s="6"/>
      <c r="G218" s="6"/>
      <c r="H218" s="6"/>
      <c r="I218" s="6"/>
      <c r="J218" s="6"/>
      <c r="K218" s="6"/>
      <c r="L218" s="6"/>
    </row>
    <row r="219" spans="5:12" x14ac:dyDescent="0.2">
      <c r="E219" s="6"/>
      <c r="F219" s="6"/>
      <c r="G219" s="6"/>
      <c r="H219" s="6"/>
      <c r="I219" s="6"/>
      <c r="J219" s="6"/>
      <c r="K219" s="6"/>
      <c r="L219" s="6"/>
    </row>
    <row r="220" spans="5:12" x14ac:dyDescent="0.2">
      <c r="E220" s="6"/>
      <c r="F220" s="6"/>
      <c r="G220" s="6"/>
      <c r="H220" s="6"/>
      <c r="I220" s="6"/>
      <c r="J220" s="6"/>
      <c r="K220" s="6"/>
      <c r="L220" s="6"/>
    </row>
    <row r="221" spans="5:12" x14ac:dyDescent="0.2">
      <c r="E221" s="6"/>
      <c r="F221" s="6"/>
      <c r="G221" s="6"/>
      <c r="H221" s="6"/>
      <c r="I221" s="6"/>
      <c r="J221" s="6"/>
      <c r="K221" s="6"/>
      <c r="L221" s="6"/>
    </row>
    <row r="222" spans="5:12" x14ac:dyDescent="0.2">
      <c r="E222" s="6"/>
      <c r="F222" s="6"/>
      <c r="G222" s="6"/>
      <c r="H222" s="6"/>
      <c r="I222" s="6"/>
      <c r="J222" s="6"/>
      <c r="K222" s="6"/>
      <c r="L222" s="6"/>
    </row>
    <row r="223" spans="5:12" x14ac:dyDescent="0.2">
      <c r="E223" s="6"/>
      <c r="F223" s="6"/>
      <c r="G223" s="6"/>
      <c r="H223" s="6"/>
      <c r="I223" s="6"/>
      <c r="J223" s="6"/>
      <c r="K223" s="6"/>
      <c r="L223" s="6"/>
    </row>
    <row r="224" spans="5:12" x14ac:dyDescent="0.2">
      <c r="E224" s="6"/>
      <c r="F224" s="6"/>
      <c r="G224" s="6"/>
      <c r="H224" s="6"/>
      <c r="I224" s="6"/>
      <c r="J224" s="6"/>
      <c r="K224" s="6"/>
      <c r="L224" s="6"/>
    </row>
    <row r="225" spans="5:12" x14ac:dyDescent="0.2">
      <c r="E225" s="6"/>
      <c r="F225" s="6"/>
      <c r="G225" s="6"/>
      <c r="H225" s="6"/>
      <c r="I225" s="6"/>
      <c r="J225" s="6"/>
      <c r="K225" s="6"/>
      <c r="L225" s="6"/>
    </row>
    <row r="226" spans="5:12" x14ac:dyDescent="0.2">
      <c r="E226" s="6"/>
      <c r="F226" s="6"/>
      <c r="G226" s="6"/>
      <c r="H226" s="6"/>
      <c r="I226" s="6"/>
      <c r="J226" s="6"/>
      <c r="K226" s="6"/>
      <c r="L226" s="6"/>
    </row>
    <row r="227" spans="5:12" x14ac:dyDescent="0.2">
      <c r="E227" s="6"/>
      <c r="F227" s="6"/>
      <c r="G227" s="6"/>
      <c r="H227" s="6"/>
      <c r="I227" s="6"/>
      <c r="J227" s="6"/>
      <c r="K227" s="6"/>
      <c r="L227" s="6"/>
    </row>
    <row r="228" spans="5:12" x14ac:dyDescent="0.2">
      <c r="E228" s="6"/>
      <c r="F228" s="6"/>
      <c r="G228" s="6"/>
      <c r="H228" s="6"/>
      <c r="I228" s="6"/>
      <c r="J228" s="6"/>
      <c r="K228" s="6"/>
      <c r="L228" s="6"/>
    </row>
    <row r="229" spans="5:12" x14ac:dyDescent="0.2">
      <c r="E229" s="6"/>
      <c r="F229" s="6"/>
      <c r="G229" s="6"/>
      <c r="H229" s="6"/>
      <c r="I229" s="6"/>
      <c r="J229" s="6"/>
      <c r="K229" s="6"/>
      <c r="L229" s="6"/>
    </row>
    <row r="230" spans="5:12" x14ac:dyDescent="0.2">
      <c r="E230" s="6"/>
      <c r="F230" s="6"/>
      <c r="G230" s="6"/>
      <c r="H230" s="6"/>
      <c r="I230" s="6"/>
      <c r="J230" s="6"/>
      <c r="K230" s="6"/>
      <c r="L230" s="6"/>
    </row>
    <row r="231" spans="5:12" x14ac:dyDescent="0.2">
      <c r="E231" s="6"/>
      <c r="F231" s="6"/>
      <c r="G231" s="6"/>
      <c r="H231" s="6"/>
      <c r="I231" s="6"/>
      <c r="J231" s="6"/>
      <c r="K231" s="6"/>
      <c r="L231" s="6"/>
    </row>
    <row r="232" spans="5:12" x14ac:dyDescent="0.2">
      <c r="E232" s="6"/>
      <c r="F232" s="6"/>
      <c r="G232" s="6"/>
      <c r="H232" s="6"/>
      <c r="I232" s="6"/>
      <c r="J232" s="6"/>
      <c r="K232" s="6"/>
      <c r="L232" s="6"/>
    </row>
    <row r="233" spans="5:12" x14ac:dyDescent="0.2">
      <c r="E233" s="6"/>
      <c r="F233" s="6"/>
      <c r="G233" s="6"/>
      <c r="H233" s="6"/>
      <c r="I233" s="6"/>
      <c r="J233" s="6"/>
      <c r="K233" s="6"/>
      <c r="L233" s="6"/>
    </row>
    <row r="234" spans="5:12" x14ac:dyDescent="0.2">
      <c r="E234" s="6"/>
      <c r="F234" s="6"/>
      <c r="G234" s="6"/>
      <c r="H234" s="6"/>
      <c r="I234" s="6"/>
      <c r="J234" s="6"/>
      <c r="K234" s="6"/>
      <c r="L234" s="6"/>
    </row>
    <row r="235" spans="5:12" x14ac:dyDescent="0.2">
      <c r="E235" s="6"/>
      <c r="F235" s="6"/>
      <c r="G235" s="6"/>
      <c r="H235" s="6"/>
      <c r="I235" s="6"/>
      <c r="J235" s="6"/>
      <c r="K235" s="6"/>
      <c r="L235" s="6"/>
    </row>
    <row r="236" spans="5:12" x14ac:dyDescent="0.2">
      <c r="E236" s="6"/>
      <c r="F236" s="6"/>
      <c r="G236" s="6"/>
      <c r="H236" s="6"/>
      <c r="I236" s="6"/>
      <c r="J236" s="6"/>
      <c r="K236" s="6"/>
      <c r="L236" s="6"/>
    </row>
    <row r="237" spans="5:12" x14ac:dyDescent="0.2">
      <c r="E237" s="6"/>
      <c r="F237" s="6"/>
      <c r="G237" s="6"/>
      <c r="H237" s="6"/>
      <c r="I237" s="6"/>
      <c r="J237" s="6"/>
      <c r="K237" s="6"/>
      <c r="L237" s="6"/>
    </row>
    <row r="238" spans="5:12" x14ac:dyDescent="0.2">
      <c r="E238" s="6"/>
      <c r="F238" s="6"/>
      <c r="G238" s="6"/>
      <c r="H238" s="6"/>
      <c r="I238" s="6"/>
      <c r="J238" s="6"/>
      <c r="K238" s="6"/>
      <c r="L238" s="6"/>
    </row>
    <row r="239" spans="5:12" x14ac:dyDescent="0.2">
      <c r="E239" s="6"/>
      <c r="F239" s="6"/>
      <c r="G239" s="6"/>
      <c r="H239" s="6"/>
      <c r="I239" s="6"/>
      <c r="J239" s="6"/>
      <c r="K239" s="6"/>
      <c r="L239" s="6"/>
    </row>
    <row r="240" spans="5:12" x14ac:dyDescent="0.2">
      <c r="E240" s="6"/>
      <c r="F240" s="6"/>
      <c r="G240" s="6"/>
      <c r="H240" s="6"/>
      <c r="I240" s="6"/>
      <c r="J240" s="6"/>
      <c r="K240" s="6"/>
      <c r="L240" s="6"/>
    </row>
    <row r="241" spans="5:12" x14ac:dyDescent="0.2">
      <c r="E241" s="6"/>
      <c r="F241" s="6"/>
      <c r="G241" s="6"/>
      <c r="H241" s="6"/>
      <c r="I241" s="6"/>
      <c r="J241" s="6"/>
      <c r="K241" s="6"/>
      <c r="L241" s="6"/>
    </row>
    <row r="242" spans="5:12" x14ac:dyDescent="0.2">
      <c r="E242" s="6"/>
      <c r="F242" s="6"/>
      <c r="G242" s="6"/>
      <c r="H242" s="6"/>
      <c r="I242" s="6"/>
      <c r="J242" s="6"/>
      <c r="K242" s="6"/>
      <c r="L242" s="6"/>
    </row>
  </sheetData>
  <mergeCells count="3">
    <mergeCell ref="K8:L8"/>
    <mergeCell ref="G8:H8"/>
    <mergeCell ref="I8:J8"/>
  </mergeCells>
  <conditionalFormatting sqref="K153:L153 K11:L150">
    <cfRule type="cellIs" dxfId="19" priority="61" operator="lessThan">
      <formula>0</formula>
    </cfRule>
    <cfRule type="cellIs" dxfId="18" priority="62" operator="greaterThan">
      <formula>0</formula>
    </cfRule>
  </conditionalFormatting>
  <conditionalFormatting sqref="AD11:AH34">
    <cfRule type="cellIs" dxfId="17" priority="39" operator="lessThan">
      <formula>0</formula>
    </cfRule>
    <cfRule type="cellIs" dxfId="16" priority="40" operator="greaterThan">
      <formula>0</formula>
    </cfRule>
  </conditionalFormatting>
  <conditionalFormatting sqref="AD35:AH35">
    <cfRule type="cellIs" dxfId="15" priority="37" operator="lessThan">
      <formula>0</formula>
    </cfRule>
    <cfRule type="cellIs" dxfId="14" priority="38" operator="greaterThan">
      <formula>0</formula>
    </cfRule>
  </conditionalFormatting>
  <conditionalFormatting sqref="K151:L152">
    <cfRule type="cellIs" dxfId="13" priority="25" operator="lessThan">
      <formula>0</formula>
    </cfRule>
    <cfRule type="cellIs" dxfId="12" priority="26" operator="greaterThan">
      <formula>0</formula>
    </cfRule>
  </conditionalFormatting>
  <conditionalFormatting sqref="K151:L151">
    <cfRule type="cellIs" dxfId="11" priority="11" operator="lessThan">
      <formula>0</formula>
    </cfRule>
    <cfRule type="cellIs" dxfId="10" priority="12" operator="greaterThan">
      <formula>0</formula>
    </cfRule>
  </conditionalFormatting>
  <conditionalFormatting sqref="K152">
    <cfRule type="cellIs" dxfId="9" priority="9" operator="lessThan">
      <formula>0</formula>
    </cfRule>
    <cfRule type="cellIs" dxfId="8" priority="10" operator="greaterThan">
      <formula>0</formula>
    </cfRule>
  </conditionalFormatting>
  <conditionalFormatting sqref="K152">
    <cfRule type="cellIs" dxfId="7" priority="7" operator="lessThan">
      <formula>0</formula>
    </cfRule>
    <cfRule type="cellIs" dxfId="6" priority="8" operator="greaterThan">
      <formula>0</formula>
    </cfRule>
  </conditionalFormatting>
  <conditionalFormatting sqref="L151">
    <cfRule type="cellIs" dxfId="5" priority="5" operator="lessThan">
      <formula>0</formula>
    </cfRule>
    <cfRule type="cellIs" dxfId="4" priority="6" operator="greaterThan">
      <formula>0</formula>
    </cfRule>
  </conditionalFormatting>
  <conditionalFormatting sqref="K151">
    <cfRule type="cellIs" dxfId="3" priority="3" operator="lessThan">
      <formula>0</formula>
    </cfRule>
    <cfRule type="cellIs" dxfId="2" priority="4" operator="greaterThan">
      <formula>0</formula>
    </cfRule>
  </conditionalFormatting>
  <conditionalFormatting sqref="K151">
    <cfRule type="cellIs" dxfId="1" priority="1" operator="lessThan">
      <formula>0</formula>
    </cfRule>
    <cfRule type="cellIs" dxfId="0" priority="2" operator="greaterThan">
      <formula>0</formula>
    </cfRule>
  </conditionalFormatting>
  <pageMargins left="0.25" right="0.25" top="0.75" bottom="0.75" header="0.3" footer="0.3"/>
  <pageSetup paperSize="8" scale="62" orientation="landscape" r:id="rId1"/>
  <ignoredErrors>
    <ignoredError sqref="AD24:AH24 AD18:AH18" formula="1"/>
  </ignoredError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R428"/>
  <sheetViews>
    <sheetView zoomScale="85" zoomScaleNormal="85" zoomScalePageLayoutView="85" workbookViewId="0">
      <pane ySplit="5" topLeftCell="A105" activePane="bottomLeft" state="frozen"/>
      <selection pane="bottomLeft" activeCell="E44" sqref="E44:E53"/>
    </sheetView>
  </sheetViews>
  <sheetFormatPr defaultColWidth="0" defaultRowHeight="14.25" zeroHeight="1" x14ac:dyDescent="0.2"/>
  <cols>
    <col min="1" max="1" width="2.83203125" style="240" customWidth="1"/>
    <col min="2" max="2" width="3.83203125" style="240" customWidth="1"/>
    <col min="3" max="3" width="2.83203125" style="240" customWidth="1"/>
    <col min="4" max="4" width="83.6640625" style="240" customWidth="1"/>
    <col min="5" max="5" width="25.33203125" style="241" customWidth="1"/>
    <col min="6" max="6" width="25.33203125" style="242" customWidth="1"/>
    <col min="7" max="8" width="22.33203125" style="243" customWidth="1"/>
    <col min="9" max="9" width="13" style="244" bestFit="1" customWidth="1"/>
    <col min="10" max="10" width="13" style="240" bestFit="1" customWidth="1"/>
    <col min="11" max="12" width="13" style="245" bestFit="1" customWidth="1"/>
    <col min="13" max="13" width="13" style="240" hidden="1" customWidth="1"/>
    <col min="14" max="14" width="34.1640625" style="240" hidden="1" customWidth="1"/>
    <col min="15" max="15" width="13.33203125" style="240" hidden="1" customWidth="1"/>
    <col min="16" max="18" width="13" style="240" hidden="1" customWidth="1"/>
    <col min="19" max="16384" width="10.83203125" style="240" hidden="1"/>
  </cols>
  <sheetData>
    <row r="1" spans="1:15" x14ac:dyDescent="0.2"/>
    <row r="2" spans="1:15" ht="15" x14ac:dyDescent="0.2">
      <c r="A2" s="238">
        <v>80</v>
      </c>
      <c r="B2" s="239" t="s">
        <v>256</v>
      </c>
      <c r="K2" s="240"/>
      <c r="L2" s="240"/>
    </row>
    <row r="3" spans="1:15" ht="8.25" customHeight="1" x14ac:dyDescent="0.2">
      <c r="E3" s="240"/>
      <c r="F3" s="240"/>
      <c r="G3" s="240"/>
      <c r="H3" s="240"/>
      <c r="I3" s="240"/>
      <c r="K3" s="240"/>
      <c r="L3" s="240"/>
    </row>
    <row r="4" spans="1:15" x14ac:dyDescent="0.2">
      <c r="E4" s="328" t="s">
        <v>71</v>
      </c>
      <c r="F4" s="328" t="s">
        <v>72</v>
      </c>
      <c r="G4" s="240"/>
      <c r="H4" s="240"/>
      <c r="I4" s="240"/>
      <c r="K4" s="240"/>
      <c r="L4" s="240"/>
    </row>
    <row r="5" spans="1:15" ht="6" customHeight="1" x14ac:dyDescent="0.2">
      <c r="E5" s="240"/>
      <c r="F5" s="240"/>
      <c r="G5" s="240"/>
      <c r="H5" s="240"/>
      <c r="I5" s="240"/>
      <c r="K5" s="240"/>
      <c r="L5" s="240"/>
    </row>
    <row r="6" spans="1:15" ht="12.75" customHeight="1" x14ac:dyDescent="0.2">
      <c r="A6" s="334"/>
      <c r="B6" s="334"/>
      <c r="C6" s="334"/>
      <c r="D6" s="334"/>
      <c r="E6" s="334"/>
      <c r="F6" s="334"/>
      <c r="G6" s="334"/>
      <c r="H6" s="334"/>
      <c r="I6" s="334"/>
      <c r="J6" s="334"/>
      <c r="K6" s="334"/>
      <c r="L6" s="334"/>
    </row>
    <row r="7" spans="1:15" ht="18" x14ac:dyDescent="0.25">
      <c r="A7" s="334"/>
      <c r="B7" s="334"/>
      <c r="C7" s="334"/>
      <c r="D7" s="388" t="s">
        <v>205</v>
      </c>
      <c r="E7" s="386"/>
      <c r="F7" s="342"/>
      <c r="G7" s="334"/>
      <c r="H7" s="334"/>
      <c r="I7" s="334"/>
      <c r="J7" s="334"/>
      <c r="K7" s="334"/>
      <c r="L7" s="334"/>
    </row>
    <row r="8" spans="1:15" x14ac:dyDescent="0.2">
      <c r="A8" s="334"/>
      <c r="B8" s="334"/>
      <c r="C8" s="334"/>
      <c r="D8" s="381"/>
      <c r="E8" s="370"/>
      <c r="F8" s="334"/>
      <c r="G8" s="334"/>
      <c r="H8" s="334"/>
      <c r="I8" s="334"/>
      <c r="J8" s="334"/>
      <c r="K8" s="334"/>
      <c r="L8" s="334"/>
    </row>
    <row r="9" spans="1:15" x14ac:dyDescent="0.2">
      <c r="A9" s="334"/>
      <c r="B9" s="334"/>
      <c r="C9" s="334"/>
      <c r="D9" s="382" t="s">
        <v>172</v>
      </c>
      <c r="E9" s="383"/>
      <c r="F9" s="334"/>
      <c r="G9" s="334"/>
      <c r="H9" s="334"/>
      <c r="I9" s="334"/>
      <c r="J9" s="334"/>
      <c r="K9" s="334"/>
      <c r="L9" s="334"/>
      <c r="N9" s="285"/>
      <c r="O9" s="286" t="str">
        <f>F4</f>
        <v>2016-17</v>
      </c>
    </row>
    <row r="10" spans="1:15" ht="15.75" customHeight="1" x14ac:dyDescent="0.2">
      <c r="A10" s="334"/>
      <c r="B10" s="334"/>
      <c r="C10" s="334"/>
      <c r="D10" s="384" t="s">
        <v>157</v>
      </c>
      <c r="E10" s="365">
        <f>85664158-E15</f>
        <v>84398185</v>
      </c>
      <c r="F10" s="334"/>
      <c r="G10" s="334"/>
      <c r="H10" s="334"/>
      <c r="I10" s="334"/>
      <c r="J10" s="334"/>
      <c r="K10" s="334"/>
      <c r="L10" s="334"/>
      <c r="N10" s="285" t="s">
        <v>184</v>
      </c>
      <c r="O10" s="287">
        <f>F22</f>
        <v>2.5000000000000001E-2</v>
      </c>
    </row>
    <row r="11" spans="1:15" x14ac:dyDescent="0.2">
      <c r="A11" s="334"/>
      <c r="B11" s="334"/>
      <c r="C11" s="334"/>
      <c r="D11" s="384" t="s">
        <v>158</v>
      </c>
      <c r="E11" s="365"/>
      <c r="F11" s="334"/>
      <c r="G11" s="334"/>
      <c r="H11" s="334"/>
      <c r="I11" s="334"/>
      <c r="J11" s="334"/>
      <c r="K11" s="334"/>
      <c r="L11" s="334"/>
      <c r="N11" s="285" t="e">
        <f>#REF!</f>
        <v>#REF!</v>
      </c>
      <c r="O11" s="287" t="e">
        <f>#REF!</f>
        <v>#REF!</v>
      </c>
    </row>
    <row r="12" spans="1:15" x14ac:dyDescent="0.2">
      <c r="A12" s="334"/>
      <c r="B12" s="334"/>
      <c r="C12" s="334"/>
      <c r="D12" s="384" t="s">
        <v>247</v>
      </c>
      <c r="E12" s="365">
        <v>12064888</v>
      </c>
      <c r="F12" s="334"/>
      <c r="G12" s="334"/>
      <c r="H12" s="334"/>
      <c r="I12" s="334"/>
      <c r="J12" s="334"/>
      <c r="K12" s="334"/>
      <c r="L12" s="334"/>
      <c r="N12" s="285"/>
      <c r="O12" s="287"/>
    </row>
    <row r="13" spans="1:15" x14ac:dyDescent="0.2">
      <c r="A13" s="334"/>
      <c r="B13" s="334"/>
      <c r="C13" s="334"/>
      <c r="D13" s="384" t="s">
        <v>248</v>
      </c>
      <c r="E13" s="365"/>
      <c r="F13" s="334"/>
      <c r="G13" s="334"/>
      <c r="H13" s="334"/>
      <c r="I13" s="334"/>
      <c r="J13" s="334"/>
      <c r="K13" s="334"/>
      <c r="L13" s="334"/>
      <c r="N13" s="285"/>
      <c r="O13" s="287"/>
    </row>
    <row r="14" spans="1:15" x14ac:dyDescent="0.2">
      <c r="A14" s="334"/>
      <c r="B14" s="334"/>
      <c r="C14" s="334"/>
      <c r="D14" s="384" t="s">
        <v>249</v>
      </c>
      <c r="E14" s="365">
        <v>320060</v>
      </c>
      <c r="F14" s="334"/>
      <c r="G14" s="334"/>
      <c r="H14" s="334"/>
      <c r="I14" s="334"/>
      <c r="J14" s="334"/>
      <c r="K14" s="334"/>
      <c r="L14" s="334"/>
      <c r="N14" s="285"/>
      <c r="O14" s="287"/>
    </row>
    <row r="15" spans="1:15" x14ac:dyDescent="0.2">
      <c r="A15" s="334"/>
      <c r="B15" s="334"/>
      <c r="C15" s="334"/>
      <c r="D15" s="384" t="s">
        <v>250</v>
      </c>
      <c r="E15" s="365">
        <v>1265973</v>
      </c>
      <c r="F15" s="334"/>
      <c r="G15" s="334"/>
      <c r="H15" s="334"/>
      <c r="I15" s="334"/>
      <c r="J15" s="334"/>
      <c r="K15" s="334"/>
      <c r="L15" s="334"/>
      <c r="N15" s="285"/>
      <c r="O15" s="287"/>
    </row>
    <row r="16" spans="1:15" x14ac:dyDescent="0.2">
      <c r="A16" s="334"/>
      <c r="B16" s="334"/>
      <c r="C16" s="334"/>
      <c r="D16" s="384" t="s">
        <v>251</v>
      </c>
      <c r="E16" s="365"/>
      <c r="F16" s="334"/>
      <c r="G16" s="334"/>
      <c r="H16" s="334"/>
      <c r="I16" s="334"/>
      <c r="J16" s="334"/>
      <c r="K16" s="334"/>
      <c r="L16" s="334"/>
      <c r="N16" s="285"/>
      <c r="O16" s="287"/>
    </row>
    <row r="17" spans="1:15" x14ac:dyDescent="0.2">
      <c r="A17" s="334"/>
      <c r="B17" s="334"/>
      <c r="C17" s="334"/>
      <c r="D17" s="384" t="s">
        <v>252</v>
      </c>
      <c r="E17" s="365">
        <v>58996</v>
      </c>
      <c r="F17" s="334"/>
      <c r="G17" s="334"/>
      <c r="H17" s="334"/>
      <c r="I17" s="334"/>
      <c r="J17" s="334"/>
      <c r="K17" s="334"/>
      <c r="L17" s="334"/>
      <c r="N17" s="285"/>
      <c r="O17" s="287"/>
    </row>
    <row r="18" spans="1:15" ht="15" thickBot="1" x14ac:dyDescent="0.25">
      <c r="A18" s="334"/>
      <c r="B18" s="334"/>
      <c r="C18" s="334"/>
      <c r="D18" s="385" t="s">
        <v>253</v>
      </c>
      <c r="E18" s="387">
        <f>SUM(E10:E17)</f>
        <v>98108102</v>
      </c>
      <c r="F18" s="334"/>
      <c r="G18" s="334"/>
      <c r="H18" s="334"/>
      <c r="I18" s="334"/>
      <c r="J18" s="334"/>
      <c r="K18" s="334"/>
      <c r="L18" s="334"/>
      <c r="N18" s="285"/>
      <c r="O18" s="287"/>
    </row>
    <row r="19" spans="1:15" ht="15" thickTop="1" x14ac:dyDescent="0.2">
      <c r="A19" s="334"/>
      <c r="B19" s="334"/>
      <c r="C19" s="334"/>
      <c r="D19" s="336"/>
      <c r="E19" s="336"/>
      <c r="F19" s="334"/>
      <c r="G19" s="334"/>
      <c r="H19" s="334"/>
      <c r="I19" s="334"/>
      <c r="J19" s="334"/>
      <c r="K19" s="334"/>
      <c r="L19" s="334"/>
      <c r="O19" s="330">
        <f>F22*100</f>
        <v>2.5</v>
      </c>
    </row>
    <row r="20" spans="1:15" x14ac:dyDescent="0.2">
      <c r="A20" s="334"/>
      <c r="B20" s="334"/>
      <c r="C20" s="334"/>
      <c r="D20" s="336"/>
      <c r="E20" s="336"/>
      <c r="F20" s="336"/>
      <c r="G20" s="334"/>
      <c r="H20" s="377"/>
      <c r="I20" s="377"/>
      <c r="J20" s="334"/>
      <c r="K20" s="334"/>
      <c r="L20" s="334"/>
      <c r="O20" s="330"/>
    </row>
    <row r="21" spans="1:15" ht="14.25" customHeight="1" x14ac:dyDescent="0.2">
      <c r="A21" s="334"/>
      <c r="B21" s="334"/>
      <c r="C21" s="334"/>
      <c r="D21" s="336"/>
      <c r="E21" s="336"/>
      <c r="F21" s="336"/>
      <c r="G21" s="334"/>
      <c r="H21" s="377"/>
      <c r="I21" s="377"/>
      <c r="J21" s="334"/>
      <c r="K21" s="334"/>
      <c r="L21" s="334"/>
      <c r="O21" s="330"/>
    </row>
    <row r="22" spans="1:15" ht="21" customHeight="1" x14ac:dyDescent="0.25">
      <c r="A22" s="334"/>
      <c r="B22" s="334"/>
      <c r="C22" s="334"/>
      <c r="D22" s="389" t="s">
        <v>183</v>
      </c>
      <c r="E22" s="326"/>
      <c r="F22" s="351">
        <v>2.5000000000000001E-2</v>
      </c>
      <c r="G22" s="334" t="s">
        <v>246</v>
      </c>
      <c r="H22" s="377"/>
      <c r="I22" s="377"/>
      <c r="J22" s="334"/>
      <c r="K22" s="334"/>
      <c r="L22" s="334"/>
    </row>
    <row r="23" spans="1:15" x14ac:dyDescent="0.2">
      <c r="A23" s="334"/>
      <c r="B23" s="334"/>
      <c r="C23" s="334"/>
      <c r="D23" s="336"/>
      <c r="E23" s="336"/>
      <c r="F23" s="336"/>
      <c r="G23" s="334"/>
      <c r="H23" s="377"/>
      <c r="I23" s="377"/>
      <c r="J23" s="334"/>
      <c r="K23" s="334"/>
      <c r="L23" s="334"/>
    </row>
    <row r="24" spans="1:15" ht="18" x14ac:dyDescent="0.25">
      <c r="A24" s="334"/>
      <c r="B24" s="334"/>
      <c r="C24" s="334"/>
      <c r="D24" s="388" t="s">
        <v>239</v>
      </c>
      <c r="E24" s="323"/>
      <c r="F24" s="233"/>
      <c r="G24" s="334"/>
      <c r="H24" s="377"/>
      <c r="I24" s="377"/>
      <c r="J24" s="334"/>
      <c r="K24" s="334"/>
      <c r="L24" s="334"/>
    </row>
    <row r="25" spans="1:15" x14ac:dyDescent="0.2">
      <c r="A25" s="334"/>
      <c r="B25" s="334"/>
      <c r="C25" s="334"/>
      <c r="D25" s="378"/>
      <c r="E25" s="379"/>
      <c r="F25" s="380"/>
      <c r="G25" s="334"/>
      <c r="H25" s="377"/>
      <c r="I25" s="377"/>
      <c r="J25" s="334"/>
      <c r="K25" s="334"/>
      <c r="L25" s="334"/>
    </row>
    <row r="26" spans="1:15" x14ac:dyDescent="0.2">
      <c r="A26" s="334"/>
      <c r="B26" s="334"/>
      <c r="C26" s="334"/>
      <c r="D26" s="333" t="s">
        <v>181</v>
      </c>
      <c r="E26" s="314" t="s">
        <v>254</v>
      </c>
      <c r="F26" s="370"/>
      <c r="G26" s="334"/>
      <c r="H26" s="377"/>
      <c r="I26" s="377"/>
      <c r="J26" s="334"/>
      <c r="K26" s="334"/>
      <c r="L26" s="334"/>
    </row>
    <row r="27" spans="1:15" x14ac:dyDescent="0.2">
      <c r="A27" s="334"/>
      <c r="B27" s="334"/>
      <c r="C27" s="334"/>
      <c r="D27" s="487" t="s">
        <v>427</v>
      </c>
      <c r="E27" s="362">
        <v>12955132620</v>
      </c>
      <c r="F27" s="370"/>
      <c r="G27" s="334"/>
      <c r="H27" s="377"/>
      <c r="I27" s="377"/>
      <c r="J27" s="334"/>
      <c r="K27" s="334"/>
      <c r="L27" s="334"/>
    </row>
    <row r="28" spans="1:15" x14ac:dyDescent="0.2">
      <c r="A28" s="334"/>
      <c r="B28" s="334"/>
      <c r="C28" s="334"/>
      <c r="D28" s="487" t="s">
        <v>428</v>
      </c>
      <c r="E28" s="362"/>
      <c r="F28" s="370"/>
      <c r="G28" s="334"/>
      <c r="H28" s="377"/>
      <c r="I28" s="377"/>
      <c r="J28" s="334"/>
      <c r="K28" s="334"/>
      <c r="L28" s="334"/>
    </row>
    <row r="29" spans="1:15" x14ac:dyDescent="0.2">
      <c r="A29" s="334"/>
      <c r="B29" s="334"/>
      <c r="C29" s="334"/>
      <c r="D29" s="487" t="s">
        <v>429</v>
      </c>
      <c r="E29" s="362">
        <v>1575604925</v>
      </c>
      <c r="F29" s="370"/>
      <c r="G29" s="334"/>
      <c r="H29" s="377"/>
      <c r="I29" s="377"/>
      <c r="J29" s="334"/>
      <c r="K29" s="334"/>
      <c r="L29" s="334"/>
    </row>
    <row r="30" spans="1:15" x14ac:dyDescent="0.2">
      <c r="A30" s="334"/>
      <c r="B30" s="334"/>
      <c r="C30" s="334"/>
      <c r="D30" s="487" t="s">
        <v>430</v>
      </c>
      <c r="E30" s="362"/>
      <c r="F30" s="370"/>
      <c r="G30" s="334"/>
      <c r="H30" s="377"/>
      <c r="I30" s="377"/>
      <c r="J30" s="334"/>
      <c r="K30" s="334"/>
      <c r="L30" s="334"/>
    </row>
    <row r="31" spans="1:15" x14ac:dyDescent="0.2">
      <c r="A31" s="334"/>
      <c r="B31" s="334"/>
      <c r="C31" s="334"/>
      <c r="D31" s="487" t="s">
        <v>431</v>
      </c>
      <c r="E31" s="362">
        <v>717786005</v>
      </c>
      <c r="F31" s="370"/>
      <c r="G31" s="334"/>
      <c r="H31" s="377"/>
      <c r="I31" s="377"/>
      <c r="J31" s="334"/>
      <c r="K31" s="334"/>
      <c r="L31" s="334"/>
    </row>
    <row r="32" spans="1:15" x14ac:dyDescent="0.2">
      <c r="A32" s="334"/>
      <c r="B32" s="334"/>
      <c r="C32" s="334"/>
      <c r="D32" s="487" t="s">
        <v>432</v>
      </c>
      <c r="E32" s="362"/>
      <c r="F32" s="370"/>
      <c r="G32" s="334"/>
      <c r="H32" s="377"/>
      <c r="I32" s="377"/>
      <c r="J32" s="334"/>
      <c r="K32" s="334"/>
      <c r="L32" s="334"/>
    </row>
    <row r="33" spans="1:12" x14ac:dyDescent="0.2">
      <c r="A33" s="334"/>
      <c r="B33" s="334"/>
      <c r="C33" s="334"/>
      <c r="D33" s="487" t="s">
        <v>433</v>
      </c>
      <c r="E33" s="362">
        <v>533162500</v>
      </c>
      <c r="F33" s="370"/>
      <c r="G33" s="334"/>
      <c r="H33" s="377"/>
      <c r="I33" s="377"/>
      <c r="J33" s="334"/>
      <c r="K33" s="334"/>
      <c r="L33" s="334"/>
    </row>
    <row r="34" spans="1:12" x14ac:dyDescent="0.2">
      <c r="A34" s="334"/>
      <c r="B34" s="334"/>
      <c r="C34" s="334"/>
      <c r="D34" s="487" t="s">
        <v>434</v>
      </c>
      <c r="E34" s="362">
        <v>62802430</v>
      </c>
      <c r="F34" s="370"/>
      <c r="G34" s="334"/>
      <c r="H34" s="377"/>
      <c r="I34" s="377"/>
      <c r="J34" s="334"/>
      <c r="K34" s="334"/>
      <c r="L34" s="334"/>
    </row>
    <row r="35" spans="1:12" x14ac:dyDescent="0.2">
      <c r="A35" s="334"/>
      <c r="B35" s="334"/>
      <c r="C35" s="334"/>
      <c r="D35" s="487" t="s">
        <v>435</v>
      </c>
      <c r="E35" s="362">
        <v>17887770</v>
      </c>
      <c r="F35" s="370"/>
      <c r="G35" s="334"/>
      <c r="H35" s="377"/>
      <c r="I35" s="377"/>
      <c r="J35" s="334"/>
      <c r="K35" s="334"/>
      <c r="L35" s="334"/>
    </row>
    <row r="36" spans="1:12" x14ac:dyDescent="0.2">
      <c r="A36" s="334"/>
      <c r="B36" s="334"/>
      <c r="C36" s="334"/>
      <c r="D36" s="487" t="s">
        <v>436</v>
      </c>
      <c r="E36" s="362">
        <v>268345250</v>
      </c>
      <c r="F36" s="370"/>
      <c r="G36" s="334"/>
      <c r="H36" s="377"/>
      <c r="I36" s="377"/>
      <c r="J36" s="334"/>
      <c r="K36" s="334"/>
      <c r="L36" s="334"/>
    </row>
    <row r="37" spans="1:12" x14ac:dyDescent="0.2">
      <c r="A37" s="334"/>
      <c r="B37" s="334"/>
      <c r="C37" s="334"/>
      <c r="D37" s="288" t="s">
        <v>211</v>
      </c>
      <c r="E37" s="362"/>
      <c r="F37" s="370"/>
      <c r="G37" s="334"/>
      <c r="H37" s="377"/>
      <c r="I37" s="377"/>
      <c r="J37" s="334"/>
      <c r="K37" s="334"/>
      <c r="L37" s="334"/>
    </row>
    <row r="38" spans="1:12" x14ac:dyDescent="0.2">
      <c r="A38" s="334"/>
      <c r="B38" s="334"/>
      <c r="C38" s="334"/>
      <c r="D38" s="288" t="s">
        <v>211</v>
      </c>
      <c r="E38" s="362"/>
      <c r="F38" s="370"/>
      <c r="G38" s="334"/>
      <c r="H38" s="377"/>
      <c r="I38" s="377"/>
      <c r="J38" s="334"/>
      <c r="K38" s="334"/>
      <c r="L38" s="334"/>
    </row>
    <row r="39" spans="1:12" x14ac:dyDescent="0.2">
      <c r="A39" s="334"/>
      <c r="B39" s="334"/>
      <c r="C39" s="334"/>
      <c r="D39" s="288" t="s">
        <v>211</v>
      </c>
      <c r="E39" s="362"/>
      <c r="F39" s="370"/>
      <c r="G39" s="334"/>
      <c r="H39" s="377"/>
      <c r="I39" s="377"/>
      <c r="J39" s="334"/>
      <c r="K39" s="334"/>
      <c r="L39" s="334"/>
    </row>
    <row r="40" spans="1:12" x14ac:dyDescent="0.2">
      <c r="A40" s="334"/>
      <c r="B40" s="334"/>
      <c r="C40" s="334"/>
      <c r="D40" s="288" t="s">
        <v>211</v>
      </c>
      <c r="E40" s="362"/>
      <c r="F40" s="370"/>
      <c r="G40" s="334"/>
      <c r="H40" s="377"/>
      <c r="I40" s="377"/>
      <c r="J40" s="334"/>
      <c r="K40" s="334"/>
      <c r="L40" s="334"/>
    </row>
    <row r="41" spans="1:12" x14ac:dyDescent="0.2">
      <c r="A41" s="334"/>
      <c r="B41" s="334"/>
      <c r="C41" s="334"/>
      <c r="D41" s="288" t="s">
        <v>211</v>
      </c>
      <c r="E41" s="362"/>
      <c r="F41" s="370"/>
      <c r="G41" s="334"/>
      <c r="H41" s="377"/>
      <c r="I41" s="377"/>
      <c r="J41" s="334"/>
      <c r="K41" s="334"/>
      <c r="L41" s="334"/>
    </row>
    <row r="42" spans="1:12" x14ac:dyDescent="0.2">
      <c r="A42" s="334"/>
      <c r="B42" s="334"/>
      <c r="C42" s="334"/>
      <c r="D42" s="381"/>
      <c r="E42" s="363"/>
      <c r="F42" s="370"/>
      <c r="G42" s="334"/>
      <c r="H42" s="377"/>
      <c r="I42" s="377"/>
      <c r="J42" s="334"/>
      <c r="K42" s="334"/>
      <c r="L42" s="334"/>
    </row>
    <row r="43" spans="1:12" x14ac:dyDescent="0.2">
      <c r="A43" s="334"/>
      <c r="B43" s="334"/>
      <c r="C43" s="334"/>
      <c r="D43" s="333" t="s">
        <v>181</v>
      </c>
      <c r="E43" s="376" t="s">
        <v>255</v>
      </c>
      <c r="F43" s="370"/>
      <c r="G43" s="334"/>
      <c r="H43" s="377"/>
      <c r="I43" s="377"/>
      <c r="J43" s="334"/>
      <c r="K43" s="334"/>
      <c r="L43" s="334"/>
    </row>
    <row r="44" spans="1:12" ht="14.25" customHeight="1" x14ac:dyDescent="0.2">
      <c r="A44" s="334"/>
      <c r="B44" s="334"/>
      <c r="C44" s="334"/>
      <c r="D44" s="247" t="str">
        <f>D27</f>
        <v>Residential Improved</v>
      </c>
      <c r="E44" s="362">
        <v>13333307985</v>
      </c>
      <c r="F44" s="370"/>
      <c r="G44" s="334"/>
      <c r="H44" s="377"/>
      <c r="I44" s="377"/>
      <c r="J44" s="334"/>
      <c r="K44" s="334"/>
      <c r="L44" s="334"/>
    </row>
    <row r="45" spans="1:12" ht="14.25" customHeight="1" x14ac:dyDescent="0.2">
      <c r="A45" s="334"/>
      <c r="B45" s="334"/>
      <c r="C45" s="334"/>
      <c r="D45" s="247" t="str">
        <f t="shared" ref="D45:D58" si="0">D28</f>
        <v>Residential Vacant</v>
      </c>
      <c r="E45" s="362"/>
      <c r="F45" s="370"/>
      <c r="G45" s="334"/>
      <c r="H45" s="377"/>
      <c r="I45" s="377"/>
      <c r="J45" s="334"/>
      <c r="K45" s="334"/>
      <c r="L45" s="334"/>
    </row>
    <row r="46" spans="1:12" x14ac:dyDescent="0.2">
      <c r="A46" s="334"/>
      <c r="B46" s="334"/>
      <c r="C46" s="334"/>
      <c r="D46" s="247" t="str">
        <f t="shared" si="0"/>
        <v>Commercial Improved</v>
      </c>
      <c r="E46" s="362">
        <v>1592744715</v>
      </c>
      <c r="F46" s="370"/>
      <c r="G46" s="334"/>
      <c r="H46" s="377"/>
      <c r="I46" s="377"/>
      <c r="J46" s="334"/>
      <c r="K46" s="334"/>
      <c r="L46" s="334"/>
    </row>
    <row r="47" spans="1:12" x14ac:dyDescent="0.2">
      <c r="A47" s="334"/>
      <c r="B47" s="334"/>
      <c r="C47" s="334"/>
      <c r="D47" s="247" t="str">
        <f t="shared" si="0"/>
        <v>Commercial Vacant</v>
      </c>
      <c r="E47" s="362"/>
      <c r="F47" s="370"/>
      <c r="G47" s="334"/>
      <c r="H47" s="377"/>
      <c r="I47" s="377"/>
      <c r="J47" s="334"/>
      <c r="K47" s="334"/>
      <c r="L47" s="334"/>
    </row>
    <row r="48" spans="1:12" x14ac:dyDescent="0.2">
      <c r="A48" s="334"/>
      <c r="B48" s="334"/>
      <c r="C48" s="334"/>
      <c r="D48" s="247" t="str">
        <f t="shared" si="0"/>
        <v>Industrial Improved</v>
      </c>
      <c r="E48" s="362">
        <v>728138350</v>
      </c>
      <c r="F48" s="370"/>
      <c r="G48" s="334"/>
      <c r="H48" s="377"/>
      <c r="I48" s="377"/>
      <c r="J48" s="334"/>
      <c r="K48" s="334"/>
      <c r="L48" s="334"/>
    </row>
    <row r="49" spans="1:12" x14ac:dyDescent="0.2">
      <c r="A49" s="334"/>
      <c r="B49" s="334"/>
      <c r="C49" s="334"/>
      <c r="D49" s="247" t="str">
        <f t="shared" si="0"/>
        <v>Industrial Vacant</v>
      </c>
      <c r="E49" s="362"/>
      <c r="F49" s="370"/>
      <c r="G49" s="334"/>
      <c r="H49" s="377"/>
      <c r="I49" s="377"/>
      <c r="J49" s="334"/>
      <c r="K49" s="334"/>
      <c r="L49" s="334"/>
    </row>
    <row r="50" spans="1:12" x14ac:dyDescent="0.2">
      <c r="A50" s="334"/>
      <c r="B50" s="334"/>
      <c r="C50" s="334"/>
      <c r="D50" s="247" t="str">
        <f t="shared" si="0"/>
        <v>Farm</v>
      </c>
      <c r="E50" s="362">
        <v>530577500</v>
      </c>
      <c r="F50" s="370"/>
      <c r="G50" s="334"/>
      <c r="H50" s="377"/>
      <c r="I50" s="377"/>
      <c r="J50" s="334"/>
      <c r="K50" s="334"/>
      <c r="L50" s="334"/>
    </row>
    <row r="51" spans="1:12" x14ac:dyDescent="0.2">
      <c r="A51" s="334"/>
      <c r="B51" s="334"/>
      <c r="C51" s="334"/>
      <c r="D51" s="247" t="str">
        <f t="shared" si="0"/>
        <v>Recreational 1</v>
      </c>
      <c r="E51" s="362">
        <v>62347430</v>
      </c>
      <c r="F51" s="370"/>
      <c r="G51" s="334"/>
      <c r="H51" s="334"/>
      <c r="I51" s="334"/>
      <c r="J51" s="334"/>
      <c r="K51" s="334"/>
      <c r="L51" s="334"/>
    </row>
    <row r="52" spans="1:12" x14ac:dyDescent="0.2">
      <c r="A52" s="334"/>
      <c r="B52" s="334"/>
      <c r="C52" s="334"/>
      <c r="D52" s="247" t="str">
        <f t="shared" si="0"/>
        <v>Recreational 2</v>
      </c>
      <c r="E52" s="362">
        <v>17887770</v>
      </c>
      <c r="F52" s="370"/>
      <c r="G52" s="334"/>
      <c r="H52" s="334"/>
      <c r="I52" s="334"/>
      <c r="J52" s="334"/>
      <c r="K52" s="334"/>
      <c r="L52" s="334"/>
    </row>
    <row r="53" spans="1:12" x14ac:dyDescent="0.2">
      <c r="A53" s="334"/>
      <c r="B53" s="334"/>
      <c r="C53" s="334"/>
      <c r="D53" s="247" t="str">
        <f t="shared" si="0"/>
        <v>Rural Residential</v>
      </c>
      <c r="E53" s="362">
        <v>268505250</v>
      </c>
      <c r="F53" s="370"/>
      <c r="G53" s="334"/>
      <c r="H53" s="334"/>
      <c r="I53" s="334"/>
      <c r="J53" s="334"/>
      <c r="K53" s="334"/>
      <c r="L53" s="334"/>
    </row>
    <row r="54" spans="1:12" x14ac:dyDescent="0.2">
      <c r="A54" s="334"/>
      <c r="B54" s="334"/>
      <c r="C54" s="334"/>
      <c r="D54" s="247" t="str">
        <f t="shared" si="0"/>
        <v>[Insert class name]</v>
      </c>
      <c r="E54" s="362"/>
      <c r="F54" s="370"/>
      <c r="G54" s="334"/>
      <c r="H54" s="334"/>
      <c r="I54" s="334"/>
      <c r="J54" s="334"/>
      <c r="K54" s="334"/>
      <c r="L54" s="334"/>
    </row>
    <row r="55" spans="1:12" x14ac:dyDescent="0.2">
      <c r="A55" s="334"/>
      <c r="B55" s="334"/>
      <c r="C55" s="334"/>
      <c r="D55" s="247" t="str">
        <f t="shared" si="0"/>
        <v>[Insert class name]</v>
      </c>
      <c r="E55" s="362"/>
      <c r="F55" s="370"/>
      <c r="G55" s="334"/>
      <c r="H55" s="334"/>
      <c r="I55" s="334"/>
      <c r="J55" s="334"/>
      <c r="K55" s="334"/>
      <c r="L55" s="334"/>
    </row>
    <row r="56" spans="1:12" x14ac:dyDescent="0.2">
      <c r="A56" s="334"/>
      <c r="B56" s="334"/>
      <c r="C56" s="334"/>
      <c r="D56" s="247" t="str">
        <f t="shared" si="0"/>
        <v>[Insert class name]</v>
      </c>
      <c r="E56" s="362"/>
      <c r="F56" s="370"/>
      <c r="G56" s="334"/>
      <c r="H56" s="334"/>
      <c r="I56" s="334"/>
      <c r="J56" s="334"/>
      <c r="K56" s="334"/>
      <c r="L56" s="334"/>
    </row>
    <row r="57" spans="1:12" x14ac:dyDescent="0.2">
      <c r="A57" s="334"/>
      <c r="B57" s="334"/>
      <c r="C57" s="334"/>
      <c r="D57" s="247" t="str">
        <f t="shared" si="0"/>
        <v>[Insert class name]</v>
      </c>
      <c r="E57" s="362"/>
      <c r="F57" s="370"/>
      <c r="G57" s="334"/>
      <c r="H57" s="334"/>
      <c r="I57" s="334"/>
      <c r="J57" s="334"/>
      <c r="K57" s="334"/>
      <c r="L57" s="334"/>
    </row>
    <row r="58" spans="1:12" x14ac:dyDescent="0.2">
      <c r="A58" s="334"/>
      <c r="B58" s="334"/>
      <c r="C58" s="334"/>
      <c r="D58" s="247" t="str">
        <f t="shared" si="0"/>
        <v>[Insert class name]</v>
      </c>
      <c r="E58" s="362"/>
      <c r="F58" s="370"/>
      <c r="G58" s="334"/>
      <c r="H58" s="334"/>
      <c r="I58" s="334"/>
      <c r="J58" s="334"/>
      <c r="K58" s="334"/>
      <c r="L58" s="334"/>
    </row>
    <row r="59" spans="1:12" x14ac:dyDescent="0.2">
      <c r="A59" s="334"/>
      <c r="B59" s="334"/>
      <c r="C59" s="334"/>
      <c r="D59" s="312"/>
      <c r="E59" s="313"/>
      <c r="F59" s="370"/>
      <c r="G59" s="334"/>
      <c r="H59" s="334"/>
      <c r="I59" s="334"/>
      <c r="J59" s="334"/>
      <c r="K59" s="334"/>
      <c r="L59" s="334"/>
    </row>
    <row r="60" spans="1:12" x14ac:dyDescent="0.2">
      <c r="A60" s="334"/>
      <c r="B60" s="334"/>
      <c r="C60" s="334"/>
      <c r="D60" s="333" t="s">
        <v>182</v>
      </c>
      <c r="E60" s="314" t="s">
        <v>204</v>
      </c>
      <c r="F60" s="370"/>
      <c r="G60" s="335"/>
      <c r="H60" s="334"/>
      <c r="I60" s="334"/>
      <c r="J60" s="334"/>
      <c r="K60" s="334"/>
      <c r="L60" s="334"/>
    </row>
    <row r="61" spans="1:12" x14ac:dyDescent="0.2">
      <c r="A61" s="334"/>
      <c r="B61" s="334"/>
      <c r="C61" s="334"/>
      <c r="D61" s="247" t="str">
        <f>D44</f>
        <v>Residential Improved</v>
      </c>
      <c r="E61" s="284">
        <v>4.3499999999999997E-3</v>
      </c>
      <c r="F61" s="370"/>
      <c r="G61" s="334"/>
      <c r="H61" s="334"/>
      <c r="I61" s="334"/>
      <c r="J61" s="334"/>
      <c r="K61" s="334"/>
      <c r="L61" s="334"/>
    </row>
    <row r="62" spans="1:12" x14ac:dyDescent="0.2">
      <c r="A62" s="334"/>
      <c r="B62" s="334"/>
      <c r="C62" s="334"/>
      <c r="D62" s="247" t="str">
        <f t="shared" ref="D62:D75" si="1">D45</f>
        <v>Residential Vacant</v>
      </c>
      <c r="E62" s="284">
        <v>4.3499999999999997E-3</v>
      </c>
      <c r="F62" s="370"/>
      <c r="G62" s="334"/>
      <c r="H62" s="334"/>
      <c r="I62" s="334"/>
      <c r="J62" s="334"/>
      <c r="K62" s="334"/>
      <c r="L62" s="334"/>
    </row>
    <row r="63" spans="1:12" x14ac:dyDescent="0.2">
      <c r="A63" s="334"/>
      <c r="B63" s="334"/>
      <c r="C63" s="334"/>
      <c r="D63" s="247" t="str">
        <f t="shared" si="1"/>
        <v>Commercial Improved</v>
      </c>
      <c r="E63" s="284">
        <v>1.076E-2</v>
      </c>
      <c r="F63" s="370"/>
      <c r="G63" s="334"/>
      <c r="H63" s="334"/>
      <c r="I63" s="334"/>
      <c r="J63" s="334"/>
      <c r="K63" s="334"/>
      <c r="L63" s="334"/>
    </row>
    <row r="64" spans="1:12" x14ac:dyDescent="0.2">
      <c r="A64" s="334"/>
      <c r="B64" s="334"/>
      <c r="C64" s="334"/>
      <c r="D64" s="247" t="str">
        <f t="shared" si="1"/>
        <v>Commercial Vacant</v>
      </c>
      <c r="E64" s="284">
        <v>1.076E-2</v>
      </c>
      <c r="F64" s="370"/>
      <c r="G64" s="334"/>
      <c r="H64" s="334"/>
      <c r="I64" s="334"/>
      <c r="J64" s="334"/>
      <c r="K64" s="334"/>
      <c r="L64" s="334"/>
    </row>
    <row r="65" spans="1:12" x14ac:dyDescent="0.2">
      <c r="A65" s="334"/>
      <c r="B65" s="334"/>
      <c r="C65" s="334"/>
      <c r="D65" s="247" t="str">
        <f t="shared" si="1"/>
        <v>Industrial Improved</v>
      </c>
      <c r="E65" s="284">
        <v>1.1180000000000001E-2</v>
      </c>
      <c r="F65" s="370"/>
      <c r="G65" s="334"/>
      <c r="H65" s="334"/>
      <c r="I65" s="334"/>
      <c r="J65" s="334"/>
      <c r="K65" s="334"/>
      <c r="L65" s="334"/>
    </row>
    <row r="66" spans="1:12" x14ac:dyDescent="0.2">
      <c r="A66" s="334"/>
      <c r="B66" s="334"/>
      <c r="C66" s="334"/>
      <c r="D66" s="247" t="str">
        <f t="shared" si="1"/>
        <v>Industrial Vacant</v>
      </c>
      <c r="E66" s="284">
        <v>1.1180000000000001E-2</v>
      </c>
      <c r="F66" s="370"/>
      <c r="G66" s="339"/>
      <c r="H66" s="334"/>
      <c r="I66" s="334"/>
      <c r="J66" s="334"/>
      <c r="K66" s="334"/>
      <c r="L66" s="334"/>
    </row>
    <row r="67" spans="1:12" x14ac:dyDescent="0.2">
      <c r="A67" s="334"/>
      <c r="B67" s="334"/>
      <c r="C67" s="334"/>
      <c r="D67" s="247" t="str">
        <f t="shared" si="1"/>
        <v>Farm</v>
      </c>
      <c r="E67" s="284">
        <v>3.045E-3</v>
      </c>
      <c r="F67" s="370"/>
      <c r="G67" s="334"/>
      <c r="H67" s="334"/>
      <c r="I67" s="334"/>
      <c r="J67" s="334"/>
      <c r="K67" s="334"/>
      <c r="L67" s="334"/>
    </row>
    <row r="68" spans="1:12" x14ac:dyDescent="0.2">
      <c r="A68" s="334"/>
      <c r="B68" s="334"/>
      <c r="C68" s="334"/>
      <c r="D68" s="247" t="str">
        <f t="shared" si="1"/>
        <v>Recreational 1</v>
      </c>
      <c r="E68" s="284">
        <v>3.045E-3</v>
      </c>
      <c r="F68" s="370"/>
      <c r="G68" s="334"/>
      <c r="H68" s="334"/>
      <c r="I68" s="334"/>
      <c r="J68" s="334"/>
      <c r="K68" s="334"/>
      <c r="L68" s="334"/>
    </row>
    <row r="69" spans="1:12" x14ac:dyDescent="0.2">
      <c r="A69" s="334"/>
      <c r="B69" s="334"/>
      <c r="C69" s="334"/>
      <c r="D69" s="247" t="str">
        <f t="shared" si="1"/>
        <v>Recreational 2</v>
      </c>
      <c r="E69" s="284">
        <v>1.1180000000000001E-2</v>
      </c>
      <c r="F69" s="370"/>
      <c r="G69" s="334"/>
      <c r="H69" s="334"/>
      <c r="I69" s="334"/>
      <c r="J69" s="334"/>
      <c r="K69" s="334"/>
      <c r="L69" s="334"/>
    </row>
    <row r="70" spans="1:12" x14ac:dyDescent="0.2">
      <c r="A70" s="334"/>
      <c r="B70" s="334"/>
      <c r="C70" s="334"/>
      <c r="D70" s="247" t="str">
        <f t="shared" si="1"/>
        <v>Rural Residential</v>
      </c>
      <c r="E70" s="284">
        <v>3.9139999999999999E-3</v>
      </c>
      <c r="F70" s="370"/>
      <c r="G70" s="334"/>
      <c r="H70" s="334"/>
      <c r="I70" s="334"/>
      <c r="J70" s="334"/>
      <c r="K70" s="334"/>
      <c r="L70" s="334"/>
    </row>
    <row r="71" spans="1:12" x14ac:dyDescent="0.2">
      <c r="A71" s="334"/>
      <c r="B71" s="334"/>
      <c r="C71" s="334"/>
      <c r="D71" s="247" t="str">
        <f t="shared" si="1"/>
        <v>[Insert class name]</v>
      </c>
      <c r="E71" s="284"/>
      <c r="F71" s="370"/>
      <c r="G71" s="334"/>
      <c r="H71" s="334"/>
      <c r="I71" s="334"/>
      <c r="J71" s="334"/>
      <c r="K71" s="334"/>
      <c r="L71" s="334"/>
    </row>
    <row r="72" spans="1:12" x14ac:dyDescent="0.2">
      <c r="A72" s="334"/>
      <c r="B72" s="334"/>
      <c r="C72" s="334"/>
      <c r="D72" s="247" t="str">
        <f t="shared" si="1"/>
        <v>[Insert class name]</v>
      </c>
      <c r="E72" s="284"/>
      <c r="F72" s="370"/>
      <c r="G72" s="334"/>
      <c r="H72" s="334"/>
      <c r="I72" s="334"/>
      <c r="J72" s="334"/>
      <c r="K72" s="334"/>
      <c r="L72" s="334"/>
    </row>
    <row r="73" spans="1:12" x14ac:dyDescent="0.2">
      <c r="A73" s="334"/>
      <c r="B73" s="334"/>
      <c r="C73" s="334"/>
      <c r="D73" s="247" t="str">
        <f t="shared" si="1"/>
        <v>[Insert class name]</v>
      </c>
      <c r="E73" s="284"/>
      <c r="F73" s="370"/>
      <c r="G73" s="334"/>
      <c r="H73" s="334"/>
      <c r="I73" s="334"/>
      <c r="J73" s="334"/>
      <c r="K73" s="334"/>
      <c r="L73" s="334"/>
    </row>
    <row r="74" spans="1:12" x14ac:dyDescent="0.2">
      <c r="A74" s="334"/>
      <c r="B74" s="334"/>
      <c r="C74" s="334"/>
      <c r="D74" s="247" t="str">
        <f t="shared" si="1"/>
        <v>[Insert class name]</v>
      </c>
      <c r="E74" s="284"/>
      <c r="F74" s="370"/>
      <c r="G74" s="334"/>
      <c r="H74" s="334"/>
      <c r="I74" s="334"/>
      <c r="J74" s="334"/>
      <c r="K74" s="334"/>
      <c r="L74" s="334"/>
    </row>
    <row r="75" spans="1:12" x14ac:dyDescent="0.2">
      <c r="A75" s="334"/>
      <c r="B75" s="334"/>
      <c r="C75" s="334"/>
      <c r="D75" s="247" t="str">
        <f t="shared" si="1"/>
        <v>[Insert class name]</v>
      </c>
      <c r="E75" s="284"/>
      <c r="F75" s="315"/>
      <c r="G75" s="334"/>
      <c r="H75" s="334"/>
      <c r="I75" s="334"/>
      <c r="J75" s="334"/>
      <c r="K75" s="334"/>
      <c r="L75" s="334"/>
    </row>
    <row r="76" spans="1:12" x14ac:dyDescent="0.2">
      <c r="A76" s="334"/>
      <c r="B76" s="334"/>
      <c r="C76" s="334"/>
      <c r="D76" s="312"/>
      <c r="E76" s="313"/>
      <c r="F76" s="315"/>
      <c r="G76" s="334"/>
      <c r="H76" s="334"/>
      <c r="I76" s="334"/>
      <c r="J76" s="334"/>
      <c r="K76" s="334"/>
      <c r="L76" s="334"/>
    </row>
    <row r="77" spans="1:12" x14ac:dyDescent="0.2">
      <c r="A77" s="334"/>
      <c r="B77" s="334"/>
      <c r="C77" s="334"/>
      <c r="D77" s="247" t="s">
        <v>178</v>
      </c>
      <c r="E77" s="290"/>
      <c r="F77" s="316"/>
      <c r="G77" s="340"/>
      <c r="H77" s="334"/>
      <c r="I77" s="334"/>
      <c r="J77" s="334"/>
      <c r="K77" s="334"/>
      <c r="L77" s="334"/>
    </row>
    <row r="78" spans="1:12" x14ac:dyDescent="0.2">
      <c r="A78" s="334"/>
      <c r="B78" s="334"/>
      <c r="C78" s="334"/>
      <c r="D78" s="312"/>
      <c r="E78" s="363"/>
      <c r="F78" s="315"/>
      <c r="G78" s="340"/>
      <c r="H78" s="334"/>
      <c r="I78" s="334"/>
      <c r="J78" s="334"/>
      <c r="K78" s="334"/>
      <c r="L78" s="334"/>
    </row>
    <row r="79" spans="1:12" ht="15" x14ac:dyDescent="0.2">
      <c r="A79" s="334"/>
      <c r="B79" s="334"/>
      <c r="C79" s="334"/>
      <c r="D79" s="247" t="s">
        <v>240</v>
      </c>
      <c r="E79" s="355">
        <v>48733</v>
      </c>
      <c r="F79" s="368"/>
      <c r="G79" s="340"/>
      <c r="H79" s="334"/>
      <c r="I79" s="334"/>
      <c r="J79" s="334"/>
      <c r="K79" s="334"/>
      <c r="L79" s="334"/>
    </row>
    <row r="80" spans="1:12" ht="15" x14ac:dyDescent="0.2">
      <c r="A80" s="334"/>
      <c r="B80" s="334"/>
      <c r="C80" s="334"/>
      <c r="D80" s="247" t="s">
        <v>241</v>
      </c>
      <c r="E80" s="355">
        <v>50241</v>
      </c>
      <c r="F80" s="368"/>
      <c r="G80" s="340"/>
      <c r="H80" s="334"/>
      <c r="I80" s="334"/>
      <c r="J80" s="334"/>
      <c r="K80" s="334"/>
      <c r="L80" s="334"/>
    </row>
    <row r="81" spans="1:12" x14ac:dyDescent="0.2">
      <c r="A81" s="334"/>
      <c r="B81" s="334"/>
      <c r="C81" s="334"/>
      <c r="D81" s="312"/>
      <c r="E81" s="313"/>
      <c r="F81" s="315"/>
      <c r="G81" s="334"/>
      <c r="H81" s="334"/>
      <c r="I81" s="334"/>
      <c r="J81" s="334"/>
      <c r="K81" s="338"/>
      <c r="L81" s="334"/>
    </row>
    <row r="82" spans="1:12" x14ac:dyDescent="0.2">
      <c r="A82" s="334"/>
      <c r="B82" s="334"/>
      <c r="C82" s="334"/>
      <c r="D82" s="333" t="s">
        <v>267</v>
      </c>
      <c r="E82" s="314" t="s">
        <v>177</v>
      </c>
      <c r="F82" s="315"/>
      <c r="G82" s="340"/>
      <c r="H82" s="334"/>
      <c r="I82" s="334"/>
      <c r="J82" s="334"/>
      <c r="K82" s="334"/>
      <c r="L82" s="334"/>
    </row>
    <row r="83" spans="1:12" x14ac:dyDescent="0.2">
      <c r="A83" s="334"/>
      <c r="B83" s="334"/>
      <c r="C83" s="334"/>
      <c r="D83" s="247" t="str">
        <f t="shared" ref="D83:D97" si="2">D27</f>
        <v>Residential Improved</v>
      </c>
      <c r="E83" s="390">
        <f>(E44-E27)*E61</f>
        <v>1645062.8377499999</v>
      </c>
      <c r="F83" s="315"/>
      <c r="G83" s="340"/>
      <c r="H83" s="334"/>
      <c r="I83" s="334"/>
      <c r="J83" s="334"/>
      <c r="K83" s="334"/>
      <c r="L83" s="334"/>
    </row>
    <row r="84" spans="1:12" x14ac:dyDescent="0.2">
      <c r="A84" s="334"/>
      <c r="B84" s="334"/>
      <c r="C84" s="334"/>
      <c r="D84" s="247" t="str">
        <f t="shared" si="2"/>
        <v>Residential Vacant</v>
      </c>
      <c r="E84" s="390">
        <f t="shared" ref="E84:E97" si="3">(E45-E28)*E62</f>
        <v>0</v>
      </c>
      <c r="F84" s="315"/>
      <c r="G84" s="340"/>
      <c r="H84" s="334"/>
      <c r="I84" s="334"/>
      <c r="J84" s="334"/>
      <c r="K84" s="334"/>
      <c r="L84" s="334"/>
    </row>
    <row r="85" spans="1:12" x14ac:dyDescent="0.2">
      <c r="A85" s="334"/>
      <c r="B85" s="334"/>
      <c r="C85" s="334"/>
      <c r="D85" s="247" t="str">
        <f t="shared" si="2"/>
        <v>Commercial Improved</v>
      </c>
      <c r="E85" s="390">
        <f t="shared" si="3"/>
        <v>184424.1404</v>
      </c>
      <c r="F85" s="315"/>
      <c r="G85" s="340"/>
      <c r="H85" s="334"/>
      <c r="I85" s="334"/>
      <c r="J85" s="334"/>
      <c r="K85" s="334"/>
      <c r="L85" s="334"/>
    </row>
    <row r="86" spans="1:12" x14ac:dyDescent="0.2">
      <c r="A86" s="334"/>
      <c r="B86" s="334"/>
      <c r="C86" s="334"/>
      <c r="D86" s="247" t="str">
        <f t="shared" si="2"/>
        <v>Commercial Vacant</v>
      </c>
      <c r="E86" s="390">
        <f t="shared" si="3"/>
        <v>0</v>
      </c>
      <c r="F86" s="315"/>
      <c r="G86" s="340"/>
      <c r="H86" s="334"/>
      <c r="I86" s="334"/>
      <c r="J86" s="334"/>
      <c r="K86" s="334"/>
      <c r="L86" s="334"/>
    </row>
    <row r="87" spans="1:12" x14ac:dyDescent="0.2">
      <c r="A87" s="334"/>
      <c r="B87" s="334"/>
      <c r="C87" s="334"/>
      <c r="D87" s="247" t="str">
        <f t="shared" si="2"/>
        <v>Industrial Improved</v>
      </c>
      <c r="E87" s="390">
        <f t="shared" si="3"/>
        <v>115739.21710000001</v>
      </c>
      <c r="F87" s="315"/>
      <c r="G87" s="340"/>
      <c r="H87" s="334"/>
      <c r="I87" s="334"/>
      <c r="J87" s="334"/>
      <c r="K87" s="334"/>
      <c r="L87" s="334"/>
    </row>
    <row r="88" spans="1:12" x14ac:dyDescent="0.2">
      <c r="A88" s="334"/>
      <c r="B88" s="334"/>
      <c r="C88" s="334"/>
      <c r="D88" s="247" t="str">
        <f t="shared" si="2"/>
        <v>Industrial Vacant</v>
      </c>
      <c r="E88" s="390">
        <f t="shared" si="3"/>
        <v>0</v>
      </c>
      <c r="F88" s="315"/>
      <c r="G88" s="340"/>
      <c r="H88" s="334"/>
      <c r="I88" s="334"/>
      <c r="J88" s="334"/>
      <c r="K88" s="334"/>
      <c r="L88" s="334"/>
    </row>
    <row r="89" spans="1:12" x14ac:dyDescent="0.2">
      <c r="A89" s="334"/>
      <c r="B89" s="334"/>
      <c r="C89" s="334"/>
      <c r="D89" s="247" t="str">
        <f t="shared" si="2"/>
        <v>Farm</v>
      </c>
      <c r="E89" s="390">
        <f t="shared" si="3"/>
        <v>-7871.3249999999998</v>
      </c>
      <c r="F89" s="315"/>
      <c r="G89" s="340"/>
      <c r="H89" s="334"/>
      <c r="I89" s="334"/>
      <c r="J89" s="334"/>
      <c r="K89" s="334"/>
      <c r="L89" s="334"/>
    </row>
    <row r="90" spans="1:12" x14ac:dyDescent="0.2">
      <c r="A90" s="334"/>
      <c r="B90" s="334"/>
      <c r="C90" s="334"/>
      <c r="D90" s="247" t="str">
        <f t="shared" si="2"/>
        <v>Recreational 1</v>
      </c>
      <c r="E90" s="390">
        <f t="shared" si="3"/>
        <v>-1385.4749999999999</v>
      </c>
      <c r="F90" s="315"/>
      <c r="G90" s="340"/>
      <c r="H90" s="334"/>
      <c r="I90" s="334"/>
      <c r="J90" s="334"/>
      <c r="K90" s="334"/>
      <c r="L90" s="334"/>
    </row>
    <row r="91" spans="1:12" x14ac:dyDescent="0.2">
      <c r="A91" s="334"/>
      <c r="B91" s="334"/>
      <c r="C91" s="334"/>
      <c r="D91" s="247" t="str">
        <f t="shared" si="2"/>
        <v>Recreational 2</v>
      </c>
      <c r="E91" s="390">
        <f t="shared" si="3"/>
        <v>0</v>
      </c>
      <c r="F91" s="315"/>
      <c r="G91" s="340"/>
      <c r="H91" s="334"/>
      <c r="I91" s="334"/>
      <c r="J91" s="334"/>
      <c r="K91" s="334"/>
      <c r="L91" s="334"/>
    </row>
    <row r="92" spans="1:12" x14ac:dyDescent="0.2">
      <c r="A92" s="334"/>
      <c r="B92" s="334"/>
      <c r="C92" s="334"/>
      <c r="D92" s="247" t="str">
        <f t="shared" si="2"/>
        <v>Rural Residential</v>
      </c>
      <c r="E92" s="390">
        <f t="shared" si="3"/>
        <v>626.24</v>
      </c>
      <c r="F92" s="315"/>
      <c r="G92" s="340"/>
      <c r="H92" s="334"/>
      <c r="I92" s="334"/>
      <c r="J92" s="334"/>
      <c r="K92" s="334"/>
      <c r="L92" s="334"/>
    </row>
    <row r="93" spans="1:12" x14ac:dyDescent="0.2">
      <c r="A93" s="334"/>
      <c r="B93" s="334"/>
      <c r="C93" s="334"/>
      <c r="D93" s="247" t="str">
        <f t="shared" si="2"/>
        <v>[Insert class name]</v>
      </c>
      <c r="E93" s="390">
        <f t="shared" si="3"/>
        <v>0</v>
      </c>
      <c r="F93" s="315"/>
      <c r="G93" s="340"/>
      <c r="H93" s="334"/>
      <c r="I93" s="334"/>
      <c r="J93" s="334"/>
      <c r="K93" s="334"/>
      <c r="L93" s="334"/>
    </row>
    <row r="94" spans="1:12" x14ac:dyDescent="0.2">
      <c r="A94" s="334"/>
      <c r="B94" s="334"/>
      <c r="C94" s="334"/>
      <c r="D94" s="247" t="str">
        <f t="shared" si="2"/>
        <v>[Insert class name]</v>
      </c>
      <c r="E94" s="390">
        <f t="shared" si="3"/>
        <v>0</v>
      </c>
      <c r="F94" s="315"/>
      <c r="G94" s="340"/>
      <c r="H94" s="334"/>
      <c r="I94" s="334"/>
      <c r="J94" s="334"/>
      <c r="K94" s="334"/>
      <c r="L94" s="334"/>
    </row>
    <row r="95" spans="1:12" x14ac:dyDescent="0.2">
      <c r="A95" s="334"/>
      <c r="B95" s="334"/>
      <c r="C95" s="334"/>
      <c r="D95" s="247" t="str">
        <f t="shared" si="2"/>
        <v>[Insert class name]</v>
      </c>
      <c r="E95" s="390">
        <f t="shared" si="3"/>
        <v>0</v>
      </c>
      <c r="F95" s="315"/>
      <c r="G95" s="340"/>
      <c r="H95" s="334"/>
      <c r="I95" s="334"/>
      <c r="J95" s="334"/>
      <c r="K95" s="334"/>
      <c r="L95" s="334"/>
    </row>
    <row r="96" spans="1:12" x14ac:dyDescent="0.2">
      <c r="A96" s="334"/>
      <c r="B96" s="334"/>
      <c r="C96" s="334"/>
      <c r="D96" s="247" t="str">
        <f t="shared" si="2"/>
        <v>[Insert class name]</v>
      </c>
      <c r="E96" s="390">
        <f t="shared" si="3"/>
        <v>0</v>
      </c>
      <c r="F96" s="315"/>
      <c r="G96" s="340"/>
      <c r="H96" s="334"/>
      <c r="I96" s="334"/>
      <c r="J96" s="334"/>
      <c r="K96" s="334"/>
      <c r="L96" s="334"/>
    </row>
    <row r="97" spans="1:15" x14ac:dyDescent="0.2">
      <c r="A97" s="334"/>
      <c r="B97" s="334"/>
      <c r="C97" s="334"/>
      <c r="D97" s="247" t="str">
        <f t="shared" si="2"/>
        <v>[Insert class name]</v>
      </c>
      <c r="E97" s="390">
        <f t="shared" si="3"/>
        <v>0</v>
      </c>
      <c r="F97" s="315"/>
      <c r="G97" s="340"/>
      <c r="H97" s="334"/>
      <c r="I97" s="334"/>
      <c r="J97" s="334"/>
      <c r="K97" s="334"/>
      <c r="L97" s="334"/>
    </row>
    <row r="98" spans="1:15" x14ac:dyDescent="0.2">
      <c r="A98" s="334"/>
      <c r="B98" s="334"/>
      <c r="C98" s="334"/>
      <c r="D98" s="247" t="s">
        <v>268</v>
      </c>
      <c r="E98" s="390">
        <f>SUM(E83:E97)</f>
        <v>1936595.6352499998</v>
      </c>
      <c r="F98" s="316"/>
      <c r="G98" s="334"/>
      <c r="H98" s="334"/>
      <c r="I98" s="334"/>
      <c r="J98" s="334"/>
      <c r="K98" s="338"/>
      <c r="L98" s="341"/>
      <c r="M98" s="246"/>
      <c r="N98" s="246"/>
    </row>
    <row r="99" spans="1:15" x14ac:dyDescent="0.2">
      <c r="A99" s="334"/>
      <c r="B99" s="334"/>
      <c r="C99" s="334"/>
      <c r="D99" s="312"/>
      <c r="E99" s="313"/>
      <c r="F99" s="315"/>
      <c r="G99" s="334"/>
      <c r="H99" s="334"/>
      <c r="I99" s="334"/>
      <c r="J99" s="334"/>
      <c r="K99" s="338"/>
      <c r="L99" s="341"/>
      <c r="M99" s="246"/>
      <c r="N99" s="246"/>
    </row>
    <row r="100" spans="1:15" x14ac:dyDescent="0.2">
      <c r="A100" s="334"/>
      <c r="B100" s="334"/>
      <c r="C100" s="334"/>
      <c r="D100" s="247" t="s">
        <v>179</v>
      </c>
      <c r="E100" s="390">
        <f>E77*(E80-E79)</f>
        <v>0</v>
      </c>
      <c r="F100" s="316"/>
      <c r="G100" s="334"/>
      <c r="H100" s="354"/>
      <c r="I100" s="334"/>
      <c r="J100" s="334"/>
      <c r="K100" s="338"/>
      <c r="L100" s="341"/>
      <c r="M100" s="246"/>
      <c r="N100" s="246"/>
    </row>
    <row r="101" spans="1:15" x14ac:dyDescent="0.2">
      <c r="A101" s="334"/>
      <c r="B101" s="334"/>
      <c r="C101" s="334"/>
      <c r="D101" s="369"/>
      <c r="E101" s="327"/>
      <c r="F101" s="370"/>
      <c r="G101" s="334"/>
      <c r="H101" s="354"/>
      <c r="I101" s="334"/>
      <c r="J101" s="334"/>
      <c r="K101" s="334"/>
      <c r="L101" s="334"/>
    </row>
    <row r="102" spans="1:15" x14ac:dyDescent="0.2">
      <c r="A102" s="334"/>
      <c r="B102" s="334"/>
      <c r="C102" s="334"/>
      <c r="D102" s="369"/>
      <c r="E102" s="363"/>
      <c r="F102" s="370"/>
      <c r="G102" s="334"/>
      <c r="H102" s="354"/>
      <c r="I102" s="334"/>
      <c r="J102" s="334"/>
      <c r="K102" s="334"/>
      <c r="L102" s="334"/>
    </row>
    <row r="103" spans="1:15" x14ac:dyDescent="0.2">
      <c r="A103" s="334"/>
      <c r="B103" s="334"/>
      <c r="C103" s="334"/>
      <c r="D103" s="247" t="s">
        <v>207</v>
      </c>
      <c r="E103" s="375">
        <f>(E10+E11+E98+E100)/(E80)</f>
        <v>1718.4128627067535</v>
      </c>
      <c r="F103" s="364"/>
      <c r="G103" s="334"/>
      <c r="H103" s="334"/>
      <c r="I103" s="334"/>
      <c r="J103" s="334"/>
      <c r="K103" s="334"/>
      <c r="L103" s="334"/>
    </row>
    <row r="104" spans="1:15" s="243" customFormat="1" x14ac:dyDescent="0.2">
      <c r="A104" s="335"/>
      <c r="B104" s="334"/>
      <c r="C104" s="334"/>
      <c r="D104" s="373"/>
      <c r="E104" s="374"/>
      <c r="F104" s="371"/>
      <c r="G104" s="334"/>
      <c r="H104" s="334"/>
      <c r="I104" s="334"/>
      <c r="J104" s="334"/>
      <c r="K104" s="334"/>
      <c r="L104" s="334"/>
      <c r="M104" s="240"/>
      <c r="N104" s="240"/>
      <c r="O104" s="240"/>
    </row>
    <row r="105" spans="1:15" x14ac:dyDescent="0.2">
      <c r="A105" s="334"/>
      <c r="B105" s="334"/>
      <c r="C105" s="334"/>
      <c r="D105" s="336"/>
      <c r="E105" s="336"/>
      <c r="F105" s="336"/>
      <c r="G105" s="334"/>
      <c r="H105" s="334"/>
      <c r="I105" s="334"/>
      <c r="J105" s="334"/>
      <c r="K105" s="334"/>
      <c r="L105" s="334"/>
    </row>
    <row r="106" spans="1:15" ht="18" x14ac:dyDescent="0.25">
      <c r="A106" s="334"/>
      <c r="B106" s="334"/>
      <c r="C106" s="334"/>
      <c r="D106" s="388" t="s">
        <v>209</v>
      </c>
      <c r="E106" s="323"/>
      <c r="F106" s="325"/>
      <c r="G106" s="334"/>
      <c r="H106" s="334"/>
      <c r="I106" s="334"/>
      <c r="J106" s="334"/>
      <c r="K106" s="334"/>
      <c r="L106" s="338"/>
    </row>
    <row r="107" spans="1:15" x14ac:dyDescent="0.2">
      <c r="A107" s="334"/>
      <c r="B107" s="334"/>
      <c r="C107" s="334"/>
      <c r="D107" s="378"/>
      <c r="E107" s="327"/>
      <c r="F107" s="391"/>
      <c r="G107" s="334"/>
      <c r="H107" s="334"/>
      <c r="I107" s="334"/>
      <c r="J107" s="334"/>
      <c r="K107" s="334"/>
      <c r="L107" s="338"/>
    </row>
    <row r="108" spans="1:15" x14ac:dyDescent="0.2">
      <c r="A108" s="334"/>
      <c r="B108" s="334"/>
      <c r="C108" s="334"/>
      <c r="D108" s="392" t="s">
        <v>264</v>
      </c>
      <c r="E108" s="327"/>
      <c r="F108" s="317"/>
      <c r="G108" s="334"/>
      <c r="H108" s="334"/>
      <c r="I108" s="334"/>
      <c r="J108" s="334"/>
      <c r="K108" s="334"/>
      <c r="L108" s="338"/>
    </row>
    <row r="109" spans="1:15" ht="15" customHeight="1" x14ac:dyDescent="0.2">
      <c r="A109" s="334"/>
      <c r="B109" s="334"/>
      <c r="C109" s="334"/>
      <c r="D109" s="322" t="s">
        <v>261</v>
      </c>
      <c r="E109" s="319"/>
      <c r="F109" s="282">
        <f>'Revenue - NHC'!R153</f>
        <v>0</v>
      </c>
      <c r="G109" s="343"/>
      <c r="H109" s="334"/>
      <c r="I109" s="334"/>
      <c r="J109" s="334"/>
      <c r="K109" s="334"/>
      <c r="L109" s="338"/>
      <c r="O109" s="246"/>
    </row>
    <row r="110" spans="1:15" ht="14.25" customHeight="1" x14ac:dyDescent="0.2">
      <c r="A110" s="334"/>
      <c r="B110" s="334"/>
      <c r="C110" s="334"/>
      <c r="D110" s="322" t="s">
        <v>262</v>
      </c>
      <c r="E110" s="319"/>
      <c r="F110" s="289">
        <v>88496822.871580005</v>
      </c>
      <c r="G110" s="343"/>
      <c r="H110" s="334"/>
      <c r="I110" s="334"/>
      <c r="J110" s="334"/>
      <c r="K110" s="334"/>
      <c r="L110" s="338"/>
      <c r="O110" s="246"/>
    </row>
    <row r="111" spans="1:15" x14ac:dyDescent="0.2">
      <c r="A111" s="334"/>
      <c r="B111" s="334"/>
      <c r="C111" s="334"/>
      <c r="D111" s="322" t="s">
        <v>263</v>
      </c>
      <c r="E111" s="319"/>
      <c r="F111" s="289"/>
      <c r="G111" s="343"/>
      <c r="H111" s="334"/>
      <c r="I111" s="334"/>
      <c r="J111" s="334"/>
      <c r="K111" s="334"/>
      <c r="L111" s="338"/>
      <c r="O111" s="246"/>
    </row>
    <row r="112" spans="1:15" x14ac:dyDescent="0.2">
      <c r="A112" s="334"/>
      <c r="B112" s="334"/>
      <c r="C112" s="334"/>
      <c r="D112" s="322" t="s">
        <v>247</v>
      </c>
      <c r="E112" s="327"/>
      <c r="F112" s="289"/>
      <c r="G112" s="343"/>
      <c r="H112" s="334"/>
      <c r="I112" s="334"/>
      <c r="J112" s="334"/>
      <c r="K112" s="334"/>
      <c r="L112" s="338"/>
      <c r="O112" s="246"/>
    </row>
    <row r="113" spans="1:15" x14ac:dyDescent="0.2">
      <c r="A113" s="334"/>
      <c r="B113" s="334"/>
      <c r="C113" s="334"/>
      <c r="D113" s="322" t="s">
        <v>248</v>
      </c>
      <c r="E113" s="327"/>
      <c r="F113" s="289"/>
      <c r="G113" s="343"/>
      <c r="H113" s="334"/>
      <c r="I113" s="334"/>
      <c r="J113" s="334"/>
      <c r="K113" s="334"/>
      <c r="L113" s="338"/>
      <c r="O113" s="246"/>
    </row>
    <row r="114" spans="1:15" x14ac:dyDescent="0.2">
      <c r="A114" s="334"/>
      <c r="B114" s="334"/>
      <c r="C114" s="334"/>
      <c r="D114" s="322" t="s">
        <v>249</v>
      </c>
      <c r="E114" s="327"/>
      <c r="F114" s="289">
        <v>320000</v>
      </c>
      <c r="G114" s="343"/>
      <c r="H114" s="334"/>
      <c r="I114" s="334"/>
      <c r="J114" s="334"/>
      <c r="K114" s="334"/>
      <c r="L114" s="338"/>
      <c r="O114" s="246"/>
    </row>
    <row r="115" spans="1:15" x14ac:dyDescent="0.2">
      <c r="A115" s="334"/>
      <c r="B115" s="334"/>
      <c r="C115" s="334"/>
      <c r="D115" s="322" t="s">
        <v>250</v>
      </c>
      <c r="E115" s="327"/>
      <c r="F115" s="289">
        <v>884968.2287158001</v>
      </c>
      <c r="G115" s="343"/>
      <c r="H115" s="334"/>
      <c r="I115" s="334"/>
      <c r="J115" s="334"/>
      <c r="K115" s="334"/>
      <c r="L115" s="338"/>
      <c r="O115" s="246"/>
    </row>
    <row r="116" spans="1:15" x14ac:dyDescent="0.2">
      <c r="A116" s="334"/>
      <c r="B116" s="334"/>
      <c r="C116" s="334"/>
      <c r="D116" s="322" t="s">
        <v>251</v>
      </c>
      <c r="E116" s="327"/>
      <c r="F116" s="289"/>
      <c r="G116" s="343"/>
      <c r="H116" s="334"/>
      <c r="I116" s="334"/>
      <c r="J116" s="334"/>
      <c r="K116" s="334"/>
      <c r="L116" s="338"/>
      <c r="O116" s="246"/>
    </row>
    <row r="117" spans="1:15" x14ac:dyDescent="0.2">
      <c r="A117" s="334"/>
      <c r="B117" s="334"/>
      <c r="C117" s="334"/>
      <c r="D117" s="322" t="s">
        <v>252</v>
      </c>
      <c r="E117" s="327"/>
      <c r="F117" s="289">
        <v>58996</v>
      </c>
      <c r="G117" s="343"/>
      <c r="H117" s="334"/>
      <c r="I117" s="334"/>
      <c r="J117" s="334"/>
      <c r="K117" s="334"/>
      <c r="L117" s="338"/>
      <c r="O117" s="246"/>
    </row>
    <row r="118" spans="1:15" x14ac:dyDescent="0.2">
      <c r="A118" s="334"/>
      <c r="B118" s="334"/>
      <c r="C118" s="334"/>
      <c r="D118" s="312"/>
      <c r="E118" s="393"/>
      <c r="F118" s="364"/>
      <c r="G118" s="343"/>
      <c r="H118" s="334"/>
      <c r="I118" s="334"/>
      <c r="J118" s="334"/>
      <c r="K118" s="334"/>
      <c r="L118" s="338"/>
      <c r="O118" s="246"/>
    </row>
    <row r="119" spans="1:15" x14ac:dyDescent="0.2">
      <c r="A119" s="334"/>
      <c r="B119" s="334"/>
      <c r="C119" s="334"/>
      <c r="D119" s="247" t="s">
        <v>245</v>
      </c>
      <c r="E119" s="356"/>
      <c r="F119" s="365">
        <v>50241</v>
      </c>
      <c r="G119" s="343"/>
      <c r="H119" s="334"/>
      <c r="I119" s="334"/>
      <c r="J119" s="334"/>
      <c r="K119" s="334"/>
      <c r="L119" s="334"/>
    </row>
    <row r="120" spans="1:15" ht="14.25" customHeight="1" x14ac:dyDescent="0.2">
      <c r="A120" s="334"/>
      <c r="B120" s="334"/>
      <c r="C120" s="334"/>
      <c r="D120" s="312"/>
      <c r="E120" s="318"/>
      <c r="F120" s="315"/>
      <c r="G120" s="343"/>
      <c r="H120" s="334"/>
      <c r="I120" s="334"/>
      <c r="J120" s="334"/>
      <c r="K120" s="334"/>
      <c r="L120" s="334"/>
    </row>
    <row r="121" spans="1:15" x14ac:dyDescent="0.2">
      <c r="A121" s="334"/>
      <c r="B121" s="334"/>
      <c r="C121" s="334"/>
      <c r="D121" s="329" t="s">
        <v>206</v>
      </c>
      <c r="E121" s="319"/>
      <c r="F121" s="394">
        <f>(F110+F111)/(F119)</f>
        <v>1761.4462863314823</v>
      </c>
      <c r="G121" s="343"/>
      <c r="H121" s="334"/>
      <c r="I121" s="334"/>
      <c r="J121" s="334"/>
      <c r="K121" s="334"/>
      <c r="L121" s="334"/>
    </row>
    <row r="122" spans="1:15" x14ac:dyDescent="0.2">
      <c r="A122" s="334"/>
      <c r="B122" s="334"/>
      <c r="C122" s="334"/>
      <c r="D122" s="248" t="s">
        <v>208</v>
      </c>
      <c r="E122" s="320"/>
      <c r="F122" s="283">
        <f>E103*(1+F22)</f>
        <v>1761.3731842744221</v>
      </c>
      <c r="G122" s="343"/>
      <c r="H122" s="334"/>
      <c r="I122" s="334"/>
      <c r="J122" s="334"/>
      <c r="K122" s="334"/>
      <c r="L122" s="334"/>
    </row>
    <row r="123" spans="1:15" x14ac:dyDescent="0.2">
      <c r="A123" s="334"/>
      <c r="B123" s="334"/>
      <c r="C123" s="334"/>
      <c r="D123" s="336"/>
      <c r="E123" s="336"/>
      <c r="F123" s="336"/>
      <c r="G123" s="344"/>
      <c r="H123" s="334"/>
      <c r="I123" s="334"/>
      <c r="J123" s="334"/>
      <c r="K123" s="334"/>
      <c r="L123" s="334"/>
    </row>
    <row r="124" spans="1:15" ht="18" x14ac:dyDescent="0.25">
      <c r="A124" s="334"/>
      <c r="B124" s="334"/>
      <c r="C124" s="334"/>
      <c r="D124" s="388" t="s">
        <v>210</v>
      </c>
      <c r="E124" s="321"/>
      <c r="F124" s="325"/>
      <c r="G124" s="343"/>
      <c r="H124" s="334"/>
      <c r="I124" s="334"/>
      <c r="J124" s="334"/>
      <c r="K124" s="334"/>
      <c r="L124" s="334"/>
    </row>
    <row r="125" spans="1:15" x14ac:dyDescent="0.2">
      <c r="A125" s="334"/>
      <c r="B125" s="334"/>
      <c r="C125" s="334"/>
      <c r="D125" s="378"/>
      <c r="E125" s="318"/>
      <c r="F125" s="364"/>
      <c r="G125" s="343"/>
      <c r="H125" s="334"/>
      <c r="I125" s="334"/>
      <c r="J125" s="334"/>
      <c r="K125" s="334"/>
      <c r="L125" s="334"/>
    </row>
    <row r="126" spans="1:15" x14ac:dyDescent="0.2">
      <c r="A126" s="334"/>
      <c r="B126" s="334"/>
      <c r="C126" s="334"/>
      <c r="D126" s="324" t="s">
        <v>264</v>
      </c>
      <c r="E126" s="318"/>
      <c r="F126" s="364"/>
      <c r="G126" s="343"/>
      <c r="H126" s="334"/>
      <c r="I126" s="334"/>
      <c r="J126" s="334"/>
      <c r="K126" s="334"/>
      <c r="L126" s="334"/>
    </row>
    <row r="127" spans="1:15" x14ac:dyDescent="0.2">
      <c r="A127" s="334"/>
      <c r="B127" s="334"/>
      <c r="C127" s="360"/>
      <c r="D127" s="322" t="s">
        <v>244</v>
      </c>
      <c r="E127" s="319"/>
      <c r="F127" s="282">
        <f>'Revenue - WHC'!R153</f>
        <v>0</v>
      </c>
      <c r="G127" s="343"/>
      <c r="H127" s="334"/>
      <c r="I127" s="334"/>
      <c r="J127" s="334"/>
      <c r="K127" s="334"/>
      <c r="L127" s="334"/>
    </row>
    <row r="128" spans="1:15" ht="14.25" customHeight="1" x14ac:dyDescent="0.2">
      <c r="A128" s="334"/>
      <c r="B128" s="334"/>
      <c r="C128" s="360"/>
      <c r="D128" s="247" t="s">
        <v>242</v>
      </c>
      <c r="E128" s="319"/>
      <c r="F128" s="289">
        <v>89530144.424275011</v>
      </c>
      <c r="G128" s="334"/>
      <c r="H128" s="334"/>
      <c r="I128" s="334"/>
      <c r="J128" s="334"/>
      <c r="K128" s="334"/>
      <c r="L128" s="338"/>
    </row>
    <row r="129" spans="1:12" ht="14.25" customHeight="1" x14ac:dyDescent="0.2">
      <c r="A129" s="334"/>
      <c r="B129" s="334"/>
      <c r="C129" s="360"/>
      <c r="D129" s="247" t="s">
        <v>243</v>
      </c>
      <c r="E129" s="319"/>
      <c r="F129" s="289"/>
      <c r="G129" s="334"/>
      <c r="H129" s="334"/>
      <c r="I129" s="334"/>
      <c r="J129" s="334"/>
      <c r="K129" s="334"/>
      <c r="L129" s="338"/>
    </row>
    <row r="130" spans="1:12" ht="14.25" customHeight="1" x14ac:dyDescent="0.2">
      <c r="A130" s="334"/>
      <c r="B130" s="334"/>
      <c r="C130" s="360"/>
      <c r="D130" s="322" t="s">
        <v>247</v>
      </c>
      <c r="E130" s="327"/>
      <c r="F130" s="289"/>
      <c r="G130" s="334"/>
      <c r="H130" s="334"/>
      <c r="I130" s="334"/>
      <c r="J130" s="334"/>
      <c r="K130" s="334"/>
      <c r="L130" s="338"/>
    </row>
    <row r="131" spans="1:12" ht="14.25" customHeight="1" x14ac:dyDescent="0.2">
      <c r="A131" s="334"/>
      <c r="B131" s="334"/>
      <c r="C131" s="360"/>
      <c r="D131" s="322" t="s">
        <v>248</v>
      </c>
      <c r="E131" s="327"/>
      <c r="F131" s="289"/>
      <c r="G131" s="334"/>
      <c r="H131" s="334"/>
      <c r="I131" s="334"/>
      <c r="J131" s="334"/>
      <c r="K131" s="334"/>
      <c r="L131" s="338"/>
    </row>
    <row r="132" spans="1:12" ht="14.25" customHeight="1" x14ac:dyDescent="0.2">
      <c r="A132" s="334"/>
      <c r="B132" s="334"/>
      <c r="C132" s="360"/>
      <c r="D132" s="322" t="s">
        <v>249</v>
      </c>
      <c r="E132" s="327"/>
      <c r="F132" s="289">
        <v>320000</v>
      </c>
      <c r="G132" s="334"/>
      <c r="H132" s="334"/>
      <c r="I132" s="334"/>
      <c r="J132" s="334"/>
      <c r="K132" s="334"/>
      <c r="L132" s="338"/>
    </row>
    <row r="133" spans="1:12" ht="14.25" customHeight="1" x14ac:dyDescent="0.2">
      <c r="A133" s="334"/>
      <c r="B133" s="334"/>
      <c r="C133" s="360"/>
      <c r="D133" s="322" t="s">
        <v>250</v>
      </c>
      <c r="E133" s="327"/>
      <c r="F133" s="289">
        <v>895301</v>
      </c>
      <c r="G133" s="334"/>
      <c r="H133" s="334"/>
      <c r="I133" s="334"/>
      <c r="J133" s="334"/>
      <c r="K133" s="334"/>
      <c r="L133" s="338"/>
    </row>
    <row r="134" spans="1:12" ht="14.25" customHeight="1" x14ac:dyDescent="0.2">
      <c r="A134" s="334"/>
      <c r="B134" s="334"/>
      <c r="C134" s="360"/>
      <c r="D134" s="322" t="s">
        <v>251</v>
      </c>
      <c r="E134" s="327"/>
      <c r="F134" s="289"/>
      <c r="G134" s="334"/>
      <c r="H134" s="334"/>
      <c r="I134" s="334"/>
      <c r="J134" s="334"/>
      <c r="K134" s="334"/>
      <c r="L134" s="338"/>
    </row>
    <row r="135" spans="1:12" ht="14.25" customHeight="1" x14ac:dyDescent="0.2">
      <c r="A135" s="334"/>
      <c r="B135" s="334"/>
      <c r="C135" s="360"/>
      <c r="D135" s="322" t="s">
        <v>252</v>
      </c>
      <c r="E135" s="327"/>
      <c r="F135" s="289">
        <v>58996</v>
      </c>
      <c r="G135" s="334"/>
      <c r="H135" s="334"/>
      <c r="I135" s="334"/>
      <c r="J135" s="334"/>
      <c r="K135" s="334"/>
      <c r="L135" s="338"/>
    </row>
    <row r="136" spans="1:12" x14ac:dyDescent="0.2">
      <c r="A136" s="334"/>
      <c r="B136" s="334"/>
      <c r="C136" s="360"/>
      <c r="D136" s="312"/>
      <c r="E136" s="363"/>
      <c r="F136" s="380"/>
      <c r="G136" s="334"/>
      <c r="H136" s="334"/>
      <c r="I136" s="334"/>
      <c r="J136" s="334"/>
      <c r="K136" s="334"/>
      <c r="L136" s="334"/>
    </row>
    <row r="137" spans="1:12" ht="14.25" customHeight="1" x14ac:dyDescent="0.2">
      <c r="A137" s="334"/>
      <c r="B137" s="334"/>
      <c r="C137" s="360"/>
      <c r="D137" s="247" t="s">
        <v>288</v>
      </c>
      <c r="E137" s="356"/>
      <c r="F137" s="365">
        <v>50241</v>
      </c>
      <c r="G137" s="334"/>
      <c r="H137" s="334"/>
      <c r="I137" s="334"/>
      <c r="J137" s="334"/>
      <c r="K137" s="334"/>
      <c r="L137" s="334"/>
    </row>
    <row r="138" spans="1:12" ht="14.25" customHeight="1" x14ac:dyDescent="0.2">
      <c r="A138" s="334"/>
      <c r="B138" s="334"/>
      <c r="C138" s="360"/>
      <c r="D138" s="312"/>
      <c r="E138" s="318"/>
      <c r="F138" s="315"/>
      <c r="G138" s="334"/>
      <c r="H138" s="334"/>
      <c r="I138" s="334"/>
      <c r="J138" s="334"/>
      <c r="K138" s="334"/>
      <c r="L138" s="334"/>
    </row>
    <row r="139" spans="1:12" ht="14.25" customHeight="1" x14ac:dyDescent="0.2">
      <c r="A139" s="334"/>
      <c r="B139" s="334"/>
      <c r="C139" s="360"/>
      <c r="D139" s="322" t="s">
        <v>206</v>
      </c>
      <c r="E139" s="319"/>
      <c r="F139" s="282">
        <f>(F128+F129)/(F137)</f>
        <v>1782.0135830153661</v>
      </c>
      <c r="G139" s="334"/>
      <c r="H139" s="334"/>
      <c r="I139" s="334"/>
      <c r="J139" s="334"/>
      <c r="K139" s="334"/>
      <c r="L139" s="334"/>
    </row>
    <row r="140" spans="1:12" ht="14.25" customHeight="1" x14ac:dyDescent="0.2">
      <c r="A140" s="334"/>
      <c r="B140" s="334"/>
      <c r="C140" s="360"/>
      <c r="D140" s="322" t="s">
        <v>287</v>
      </c>
      <c r="E140" s="361"/>
      <c r="F140" s="395">
        <f>E103*(1+F142)</f>
        <v>1782.0135830153661</v>
      </c>
      <c r="G140" s="334"/>
      <c r="H140" s="334"/>
      <c r="I140" s="334"/>
      <c r="J140" s="334"/>
      <c r="K140" s="334"/>
      <c r="L140" s="334"/>
    </row>
    <row r="141" spans="1:12" ht="14.25" customHeight="1" x14ac:dyDescent="0.2">
      <c r="A141" s="334"/>
      <c r="B141" s="334"/>
      <c r="C141" s="334"/>
      <c r="D141" s="366"/>
      <c r="E141" s="14"/>
      <c r="F141" s="367"/>
      <c r="G141" s="334"/>
      <c r="H141" s="334"/>
      <c r="I141" s="334"/>
      <c r="J141" s="334"/>
      <c r="K141" s="334"/>
      <c r="L141" s="334"/>
    </row>
    <row r="142" spans="1:12" ht="14.25" customHeight="1" x14ac:dyDescent="0.2">
      <c r="A142" s="334"/>
      <c r="B142" s="334"/>
      <c r="C142" s="334"/>
      <c r="D142" s="329" t="s">
        <v>257</v>
      </c>
      <c r="E142" s="363"/>
      <c r="F142" s="282">
        <f>(F139-E103)/E103</f>
        <v>3.7011315318271128E-2</v>
      </c>
      <c r="G142" s="334"/>
      <c r="H142" s="334"/>
      <c r="I142" s="334"/>
      <c r="J142" s="334"/>
      <c r="K142" s="334"/>
      <c r="L142" s="334"/>
    </row>
    <row r="143" spans="1:12" x14ac:dyDescent="0.2">
      <c r="A143" s="334"/>
      <c r="B143" s="334"/>
      <c r="C143" s="334"/>
      <c r="D143" s="247" t="s">
        <v>265</v>
      </c>
      <c r="E143" s="14"/>
      <c r="F143" s="282">
        <f>F142-F22</f>
        <v>1.2011315318271126E-2</v>
      </c>
      <c r="G143" s="334"/>
      <c r="H143" s="334"/>
      <c r="I143" s="334"/>
      <c r="J143" s="334"/>
      <c r="K143" s="334"/>
      <c r="L143" s="334"/>
    </row>
    <row r="144" spans="1:12" x14ac:dyDescent="0.2">
      <c r="A144" s="334"/>
      <c r="B144" s="334"/>
      <c r="C144" s="334"/>
      <c r="D144" s="357"/>
      <c r="E144" s="358"/>
      <c r="F144" s="359"/>
      <c r="G144" s="334"/>
      <c r="H144" s="334"/>
      <c r="I144" s="334"/>
      <c r="J144" s="334"/>
      <c r="K144" s="334"/>
      <c r="L144" s="334"/>
    </row>
    <row r="145" spans="1:12" x14ac:dyDescent="0.2">
      <c r="A145" s="334"/>
      <c r="B145" s="334"/>
      <c r="C145" s="334"/>
      <c r="D145" s="336"/>
      <c r="E145" s="336"/>
      <c r="F145" s="336"/>
      <c r="G145" s="334"/>
      <c r="H145" s="334"/>
      <c r="I145" s="334"/>
      <c r="J145" s="334"/>
      <c r="K145" s="334"/>
      <c r="L145" s="334"/>
    </row>
    <row r="146" spans="1:12" x14ac:dyDescent="0.2">
      <c r="A146" s="334"/>
      <c r="B146" s="334"/>
      <c r="C146" s="334"/>
      <c r="D146" s="336"/>
      <c r="E146" s="336"/>
      <c r="F146" s="336"/>
      <c r="G146" s="334"/>
      <c r="H146" s="334"/>
      <c r="I146" s="334"/>
      <c r="J146" s="334"/>
      <c r="K146" s="334"/>
      <c r="L146" s="334"/>
    </row>
    <row r="147" spans="1:12" x14ac:dyDescent="0.2">
      <c r="A147" s="334"/>
      <c r="B147" s="334"/>
      <c r="C147" s="334"/>
      <c r="D147" s="336"/>
      <c r="E147" s="336"/>
      <c r="F147" s="336"/>
      <c r="G147" s="334"/>
      <c r="H147" s="334"/>
      <c r="I147" s="334"/>
      <c r="J147" s="334"/>
      <c r="K147" s="334"/>
      <c r="L147" s="334"/>
    </row>
    <row r="148" spans="1:12" x14ac:dyDescent="0.2">
      <c r="A148" s="334"/>
      <c r="B148" s="334"/>
      <c r="C148" s="334"/>
      <c r="D148" s="336"/>
      <c r="E148" s="336"/>
      <c r="F148" s="336"/>
      <c r="G148" s="334"/>
      <c r="H148" s="334"/>
      <c r="I148" s="334"/>
      <c r="J148" s="334"/>
      <c r="K148" s="334"/>
      <c r="L148" s="334"/>
    </row>
    <row r="149" spans="1:12" x14ac:dyDescent="0.2">
      <c r="A149" s="334"/>
      <c r="B149" s="334"/>
      <c r="C149" s="334"/>
      <c r="D149" s="336"/>
      <c r="E149" s="336"/>
      <c r="F149" s="336"/>
      <c r="G149" s="334"/>
      <c r="H149" s="334"/>
      <c r="I149" s="334"/>
      <c r="J149" s="334"/>
      <c r="K149" s="334"/>
      <c r="L149" s="334"/>
    </row>
    <row r="150" spans="1:12" x14ac:dyDescent="0.2">
      <c r="A150" s="334"/>
      <c r="B150" s="334"/>
      <c r="C150" s="334"/>
      <c r="D150" s="336"/>
      <c r="E150" s="336"/>
      <c r="F150" s="336"/>
      <c r="G150" s="334"/>
      <c r="H150" s="334"/>
      <c r="I150" s="334"/>
      <c r="J150" s="334"/>
      <c r="K150" s="334"/>
      <c r="L150" s="334"/>
    </row>
    <row r="151" spans="1:12" x14ac:dyDescent="0.2">
      <c r="A151" s="334"/>
      <c r="B151" s="334"/>
      <c r="C151" s="334"/>
      <c r="D151" s="336"/>
      <c r="E151" s="336"/>
      <c r="F151" s="336"/>
      <c r="G151" s="334"/>
      <c r="H151" s="334"/>
      <c r="I151" s="334"/>
      <c r="J151" s="334"/>
      <c r="K151" s="334"/>
      <c r="L151" s="334"/>
    </row>
    <row r="152" spans="1:12" x14ac:dyDescent="0.2">
      <c r="A152" s="334"/>
      <c r="B152" s="334"/>
      <c r="C152" s="334"/>
      <c r="D152" s="336"/>
      <c r="E152" s="336"/>
      <c r="F152" s="336"/>
      <c r="G152" s="334"/>
      <c r="H152" s="334"/>
      <c r="I152" s="334"/>
      <c r="J152" s="334"/>
      <c r="K152" s="334"/>
      <c r="L152" s="334"/>
    </row>
    <row r="153" spans="1:12" x14ac:dyDescent="0.2">
      <c r="A153" s="334"/>
      <c r="B153" s="334"/>
      <c r="C153" s="334"/>
      <c r="D153" s="336"/>
      <c r="E153" s="336"/>
      <c r="F153" s="336"/>
      <c r="G153" s="334"/>
      <c r="H153" s="334"/>
      <c r="I153" s="334"/>
      <c r="J153" s="334"/>
      <c r="K153" s="334"/>
      <c r="L153" s="334"/>
    </row>
    <row r="154" spans="1:12" x14ac:dyDescent="0.2">
      <c r="A154" s="334"/>
      <c r="B154" s="334"/>
      <c r="C154" s="334"/>
      <c r="D154" s="336"/>
      <c r="E154" s="336"/>
      <c r="F154" s="336"/>
      <c r="G154" s="334"/>
      <c r="H154" s="334"/>
      <c r="I154" s="334"/>
      <c r="J154" s="334"/>
      <c r="K154" s="334"/>
      <c r="L154" s="334"/>
    </row>
    <row r="155" spans="1:12" x14ac:dyDescent="0.2">
      <c r="A155" s="334"/>
      <c r="B155" s="334"/>
      <c r="C155" s="334"/>
      <c r="D155" s="336"/>
      <c r="E155" s="336"/>
      <c r="F155" s="336"/>
      <c r="G155" s="334"/>
      <c r="H155" s="334"/>
      <c r="I155" s="334"/>
      <c r="J155" s="334"/>
      <c r="K155" s="334"/>
      <c r="L155" s="334"/>
    </row>
    <row r="156" spans="1:12" x14ac:dyDescent="0.2">
      <c r="A156" s="334"/>
      <c r="B156" s="334"/>
      <c r="C156" s="334"/>
      <c r="D156" s="336"/>
      <c r="E156" s="336"/>
      <c r="F156" s="336"/>
      <c r="G156" s="334"/>
      <c r="H156" s="334"/>
      <c r="I156" s="334"/>
      <c r="J156" s="334"/>
      <c r="K156" s="334"/>
      <c r="L156" s="334"/>
    </row>
    <row r="157" spans="1:12" x14ac:dyDescent="0.2">
      <c r="A157" s="334"/>
      <c r="B157" s="334"/>
      <c r="C157" s="334"/>
      <c r="D157" s="336"/>
      <c r="E157" s="336"/>
      <c r="F157" s="336"/>
      <c r="G157" s="334"/>
      <c r="H157" s="334"/>
      <c r="I157" s="334"/>
      <c r="J157" s="334"/>
      <c r="K157" s="334"/>
      <c r="L157" s="334"/>
    </row>
    <row r="158" spans="1:12" x14ac:dyDescent="0.2">
      <c r="A158" s="334"/>
      <c r="B158" s="334"/>
      <c r="C158" s="334"/>
      <c r="D158" s="336"/>
      <c r="E158" s="336"/>
      <c r="F158" s="336"/>
      <c r="G158" s="334"/>
      <c r="H158" s="334"/>
      <c r="I158" s="334"/>
      <c r="J158" s="334"/>
      <c r="K158" s="334"/>
      <c r="L158" s="334"/>
    </row>
    <row r="159" spans="1:12" x14ac:dyDescent="0.2">
      <c r="A159" s="334"/>
      <c r="B159" s="334"/>
      <c r="C159" s="334"/>
      <c r="D159" s="336"/>
      <c r="E159" s="336"/>
      <c r="F159" s="336"/>
      <c r="G159" s="334"/>
      <c r="H159" s="334"/>
      <c r="I159" s="334"/>
      <c r="J159" s="334"/>
      <c r="K159" s="334"/>
      <c r="L159" s="334"/>
    </row>
    <row r="160" spans="1:12" x14ac:dyDescent="0.2">
      <c r="A160" s="334"/>
      <c r="B160" s="334"/>
      <c r="C160" s="334"/>
      <c r="D160" s="336"/>
      <c r="E160" s="336"/>
      <c r="F160" s="336"/>
      <c r="G160" s="334"/>
      <c r="H160" s="334"/>
      <c r="I160" s="334"/>
      <c r="J160" s="334"/>
      <c r="K160" s="334"/>
      <c r="L160" s="334"/>
    </row>
    <row r="161" spans="1:12" x14ac:dyDescent="0.2">
      <c r="A161" s="334"/>
      <c r="B161" s="334"/>
      <c r="C161" s="334"/>
      <c r="D161" s="336"/>
      <c r="E161" s="336"/>
      <c r="F161" s="336"/>
      <c r="G161" s="334"/>
      <c r="H161" s="334"/>
      <c r="I161" s="334"/>
      <c r="J161" s="334"/>
      <c r="K161" s="334"/>
      <c r="L161" s="334"/>
    </row>
    <row r="162" spans="1:12" x14ac:dyDescent="0.2">
      <c r="A162" s="334"/>
      <c r="B162" s="334"/>
      <c r="C162" s="334"/>
      <c r="D162" s="336"/>
      <c r="E162" s="336"/>
      <c r="F162" s="336"/>
      <c r="G162" s="334"/>
      <c r="H162" s="334"/>
      <c r="I162" s="334"/>
      <c r="J162" s="334"/>
      <c r="K162" s="334"/>
      <c r="L162" s="334"/>
    </row>
    <row r="163" spans="1:12" x14ac:dyDescent="0.2">
      <c r="A163" s="334"/>
      <c r="B163" s="334"/>
      <c r="C163" s="334"/>
      <c r="D163" s="336"/>
      <c r="E163" s="336"/>
      <c r="F163" s="336"/>
      <c r="G163" s="334"/>
      <c r="H163" s="334"/>
      <c r="I163" s="334"/>
      <c r="J163" s="334"/>
      <c r="K163" s="334"/>
      <c r="L163" s="334"/>
    </row>
    <row r="164" spans="1:12" x14ac:dyDescent="0.2">
      <c r="A164" s="334"/>
      <c r="B164" s="334"/>
      <c r="C164" s="334"/>
      <c r="D164" s="336"/>
      <c r="E164" s="336"/>
      <c r="F164" s="336"/>
      <c r="G164" s="334"/>
      <c r="H164" s="334"/>
      <c r="I164" s="334"/>
      <c r="J164" s="334"/>
      <c r="K164" s="334"/>
      <c r="L164" s="334"/>
    </row>
    <row r="165" spans="1:12" x14ac:dyDescent="0.2">
      <c r="A165" s="334"/>
      <c r="B165" s="334"/>
      <c r="C165" s="334"/>
      <c r="D165" s="336"/>
      <c r="E165" s="336"/>
      <c r="F165" s="336"/>
      <c r="G165" s="334"/>
      <c r="H165" s="334"/>
      <c r="I165" s="334"/>
      <c r="J165" s="334"/>
      <c r="K165" s="334"/>
      <c r="L165" s="334"/>
    </row>
    <row r="166" spans="1:12" x14ac:dyDescent="0.2">
      <c r="A166" s="334"/>
      <c r="B166" s="334"/>
      <c r="C166" s="334"/>
      <c r="D166" s="336"/>
      <c r="E166" s="336"/>
      <c r="F166" s="336"/>
      <c r="G166" s="334"/>
      <c r="H166" s="334"/>
      <c r="I166" s="334"/>
      <c r="J166" s="334"/>
      <c r="K166" s="334"/>
      <c r="L166" s="334"/>
    </row>
    <row r="167" spans="1:12" x14ac:dyDescent="0.2">
      <c r="A167" s="334"/>
      <c r="B167" s="334"/>
      <c r="C167" s="334"/>
      <c r="D167" s="336"/>
      <c r="E167" s="336"/>
      <c r="F167" s="336"/>
      <c r="G167" s="334"/>
      <c r="H167" s="334"/>
      <c r="I167" s="334"/>
      <c r="J167" s="334"/>
      <c r="K167" s="334"/>
      <c r="L167" s="334"/>
    </row>
    <row r="168" spans="1:12" x14ac:dyDescent="0.2">
      <c r="A168" s="334"/>
      <c r="B168" s="334"/>
      <c r="C168" s="334"/>
      <c r="D168" s="336"/>
      <c r="E168" s="336"/>
      <c r="F168" s="336"/>
      <c r="G168" s="334"/>
      <c r="H168" s="334"/>
      <c r="I168" s="334"/>
      <c r="J168" s="334"/>
      <c r="K168" s="334"/>
      <c r="L168" s="334"/>
    </row>
    <row r="169" spans="1:12" x14ac:dyDescent="0.2">
      <c r="A169" s="334"/>
      <c r="B169" s="334"/>
      <c r="C169" s="334"/>
      <c r="D169" s="336"/>
      <c r="E169" s="336"/>
      <c r="F169" s="336"/>
      <c r="G169" s="334"/>
      <c r="H169" s="334"/>
      <c r="I169" s="334"/>
      <c r="J169" s="334"/>
      <c r="K169" s="334"/>
      <c r="L169" s="334"/>
    </row>
    <row r="170" spans="1:12" x14ac:dyDescent="0.2">
      <c r="A170" s="334"/>
      <c r="B170" s="334"/>
      <c r="C170" s="334"/>
      <c r="D170" s="336"/>
      <c r="E170" s="336"/>
      <c r="F170" s="336"/>
      <c r="G170" s="334"/>
      <c r="H170" s="334"/>
      <c r="I170" s="334"/>
      <c r="J170" s="334"/>
      <c r="K170" s="334"/>
      <c r="L170" s="334"/>
    </row>
    <row r="171" spans="1:12" x14ac:dyDescent="0.2">
      <c r="A171" s="334"/>
      <c r="B171" s="334"/>
      <c r="C171" s="334"/>
      <c r="D171" s="336"/>
      <c r="E171" s="336"/>
      <c r="F171" s="336"/>
      <c r="G171" s="334"/>
      <c r="H171" s="334"/>
      <c r="I171" s="334"/>
      <c r="J171" s="334"/>
      <c r="K171" s="334"/>
      <c r="L171" s="334"/>
    </row>
    <row r="172" spans="1:12" x14ac:dyDescent="0.2">
      <c r="A172" s="334"/>
      <c r="B172" s="334"/>
      <c r="C172" s="334"/>
      <c r="D172" s="336"/>
      <c r="E172" s="336"/>
      <c r="F172" s="336"/>
      <c r="G172" s="334"/>
      <c r="H172" s="334"/>
      <c r="I172" s="334"/>
      <c r="J172" s="334"/>
      <c r="K172" s="334"/>
      <c r="L172" s="334"/>
    </row>
    <row r="173" spans="1:12" x14ac:dyDescent="0.2">
      <c r="A173" s="334"/>
      <c r="B173" s="334"/>
      <c r="C173" s="334"/>
      <c r="D173" s="336"/>
      <c r="E173" s="336"/>
      <c r="F173" s="336"/>
      <c r="G173" s="334"/>
      <c r="H173" s="334"/>
      <c r="I173" s="334"/>
      <c r="J173" s="334"/>
      <c r="K173" s="334"/>
      <c r="L173" s="334"/>
    </row>
    <row r="174" spans="1:12" x14ac:dyDescent="0.2">
      <c r="A174" s="334"/>
      <c r="B174" s="334"/>
      <c r="C174" s="334"/>
      <c r="D174" s="336"/>
      <c r="E174" s="336"/>
      <c r="F174" s="336"/>
      <c r="G174" s="334"/>
      <c r="H174" s="334"/>
      <c r="I174" s="334"/>
      <c r="J174" s="334"/>
      <c r="K174" s="334"/>
      <c r="L174" s="334"/>
    </row>
    <row r="175" spans="1:12" x14ac:dyDescent="0.2">
      <c r="A175" s="334"/>
      <c r="B175" s="334"/>
      <c r="C175" s="334"/>
      <c r="D175" s="336"/>
      <c r="E175" s="336"/>
      <c r="F175" s="336"/>
      <c r="G175" s="334"/>
      <c r="H175" s="334"/>
      <c r="I175" s="334"/>
      <c r="J175" s="334"/>
      <c r="K175" s="334"/>
      <c r="L175" s="334"/>
    </row>
    <row r="176" spans="1:12" x14ac:dyDescent="0.2">
      <c r="A176" s="334"/>
      <c r="B176" s="334"/>
      <c r="C176" s="334"/>
      <c r="D176" s="336"/>
      <c r="E176" s="336"/>
      <c r="F176" s="336"/>
      <c r="G176" s="334"/>
      <c r="H176" s="334"/>
      <c r="I176" s="334"/>
      <c r="J176" s="334"/>
      <c r="K176" s="334"/>
      <c r="L176" s="334"/>
    </row>
    <row r="177" spans="1:12" x14ac:dyDescent="0.2">
      <c r="A177" s="334"/>
      <c r="B177" s="334"/>
      <c r="C177" s="334"/>
      <c r="D177" s="336"/>
      <c r="E177" s="336"/>
      <c r="F177" s="336"/>
      <c r="G177" s="334"/>
      <c r="H177" s="334"/>
      <c r="I177" s="334"/>
      <c r="J177" s="334"/>
      <c r="K177" s="334"/>
      <c r="L177" s="334"/>
    </row>
    <row r="178" spans="1:12" x14ac:dyDescent="0.2">
      <c r="A178" s="334"/>
      <c r="B178" s="334"/>
      <c r="C178" s="334"/>
      <c r="D178" s="336"/>
      <c r="E178" s="336"/>
      <c r="F178" s="336"/>
      <c r="G178" s="334"/>
      <c r="H178" s="334"/>
      <c r="I178" s="334"/>
      <c r="J178" s="334"/>
      <c r="K178" s="334"/>
      <c r="L178" s="334"/>
    </row>
    <row r="179" spans="1:12" x14ac:dyDescent="0.2">
      <c r="A179" s="334"/>
      <c r="B179" s="334"/>
      <c r="C179" s="334"/>
      <c r="D179" s="334"/>
      <c r="E179" s="334"/>
      <c r="F179" s="334"/>
      <c r="G179" s="334"/>
      <c r="H179" s="334"/>
      <c r="I179" s="334"/>
      <c r="J179" s="334"/>
      <c r="K179" s="334"/>
      <c r="L179" s="334"/>
    </row>
    <row r="180" spans="1:12" x14ac:dyDescent="0.2">
      <c r="A180" s="334"/>
      <c r="B180" s="334"/>
      <c r="C180" s="334"/>
      <c r="D180" s="334"/>
      <c r="E180" s="334"/>
      <c r="F180" s="334"/>
      <c r="G180" s="334"/>
      <c r="H180" s="334"/>
      <c r="I180" s="334"/>
      <c r="J180" s="334"/>
      <c r="K180" s="334"/>
      <c r="L180" s="334"/>
    </row>
    <row r="181" spans="1:12" x14ac:dyDescent="0.2">
      <c r="A181" s="334"/>
      <c r="B181" s="334"/>
      <c r="C181" s="334"/>
      <c r="D181" s="334"/>
      <c r="E181" s="334"/>
      <c r="F181" s="334"/>
      <c r="G181" s="334"/>
      <c r="H181" s="334"/>
      <c r="I181" s="334"/>
      <c r="J181" s="334"/>
      <c r="K181" s="334"/>
      <c r="L181" s="334"/>
    </row>
    <row r="182" spans="1:12" x14ac:dyDescent="0.2">
      <c r="A182" s="334"/>
      <c r="B182" s="334"/>
      <c r="C182" s="334"/>
      <c r="D182" s="334"/>
      <c r="E182" s="334"/>
      <c r="F182" s="334"/>
      <c r="G182" s="334"/>
      <c r="H182" s="334"/>
      <c r="I182" s="334"/>
      <c r="J182" s="334"/>
      <c r="K182" s="334"/>
      <c r="L182" s="334"/>
    </row>
    <row r="183" spans="1:12" x14ac:dyDescent="0.2">
      <c r="A183" s="334"/>
      <c r="B183" s="334"/>
      <c r="C183" s="334"/>
      <c r="D183" s="334"/>
      <c r="E183" s="334"/>
      <c r="F183" s="334"/>
      <c r="G183" s="334"/>
      <c r="H183" s="334"/>
      <c r="I183" s="334"/>
      <c r="J183" s="334"/>
      <c r="K183" s="334"/>
      <c r="L183" s="334"/>
    </row>
    <row r="184" spans="1:12" x14ac:dyDescent="0.2">
      <c r="A184" s="334"/>
      <c r="B184" s="334"/>
      <c r="C184" s="334"/>
      <c r="D184" s="334"/>
      <c r="E184" s="334"/>
      <c r="F184" s="334"/>
      <c r="G184" s="334"/>
      <c r="H184" s="334"/>
      <c r="I184" s="334"/>
      <c r="J184" s="334"/>
      <c r="K184" s="334"/>
      <c r="L184" s="334"/>
    </row>
    <row r="185" spans="1:12" x14ac:dyDescent="0.2">
      <c r="A185" s="334"/>
      <c r="B185" s="334"/>
      <c r="C185" s="334"/>
      <c r="D185" s="334"/>
      <c r="E185" s="334"/>
      <c r="F185" s="334"/>
      <c r="G185" s="334"/>
      <c r="H185" s="334"/>
      <c r="I185" s="334"/>
      <c r="J185" s="334"/>
      <c r="K185" s="334"/>
      <c r="L185" s="334"/>
    </row>
    <row r="186" spans="1:12" x14ac:dyDescent="0.2">
      <c r="A186" s="334"/>
      <c r="B186" s="334"/>
      <c r="C186" s="334"/>
      <c r="D186" s="334"/>
      <c r="E186" s="334"/>
      <c r="F186" s="334"/>
      <c r="G186" s="334"/>
      <c r="H186" s="334"/>
      <c r="I186" s="334"/>
      <c r="J186" s="334"/>
      <c r="K186" s="334"/>
      <c r="L186" s="334"/>
    </row>
    <row r="187" spans="1:12" x14ac:dyDescent="0.2">
      <c r="A187" s="334"/>
      <c r="B187" s="334"/>
      <c r="C187" s="334"/>
      <c r="D187" s="334"/>
      <c r="E187" s="334"/>
      <c r="F187" s="334"/>
      <c r="G187" s="334"/>
      <c r="H187" s="334"/>
      <c r="I187" s="334"/>
      <c r="J187" s="334"/>
      <c r="K187" s="334"/>
      <c r="L187" s="334"/>
    </row>
    <row r="188" spans="1:12" x14ac:dyDescent="0.2">
      <c r="A188" s="334"/>
      <c r="B188" s="334"/>
      <c r="C188" s="334"/>
      <c r="D188" s="334"/>
      <c r="E188" s="334"/>
      <c r="F188" s="334"/>
      <c r="G188" s="334"/>
      <c r="H188" s="334"/>
      <c r="I188" s="334"/>
      <c r="J188" s="334"/>
      <c r="K188" s="334"/>
      <c r="L188" s="334"/>
    </row>
    <row r="189" spans="1:12" x14ac:dyDescent="0.2">
      <c r="A189" s="334"/>
      <c r="B189" s="334"/>
      <c r="C189" s="334"/>
      <c r="D189" s="334"/>
      <c r="E189" s="334"/>
      <c r="F189" s="334"/>
      <c r="G189" s="334"/>
      <c r="H189" s="334"/>
      <c r="I189" s="334"/>
      <c r="J189" s="334"/>
      <c r="K189" s="334"/>
      <c r="L189" s="334"/>
    </row>
    <row r="190" spans="1:12" x14ac:dyDescent="0.2">
      <c r="A190" s="334"/>
      <c r="B190" s="334"/>
      <c r="C190" s="334"/>
      <c r="D190" s="334"/>
      <c r="E190" s="334"/>
      <c r="F190" s="334"/>
      <c r="G190" s="334"/>
      <c r="H190" s="334"/>
      <c r="I190" s="334"/>
      <c r="J190" s="334"/>
      <c r="K190" s="334"/>
      <c r="L190" s="334"/>
    </row>
    <row r="191" spans="1:12" x14ac:dyDescent="0.2">
      <c r="A191" s="334"/>
      <c r="B191" s="334"/>
      <c r="C191" s="334"/>
      <c r="D191" s="334"/>
      <c r="E191" s="334"/>
      <c r="F191" s="334"/>
      <c r="G191" s="334"/>
      <c r="H191" s="334"/>
      <c r="I191" s="334"/>
      <c r="J191" s="334"/>
      <c r="K191" s="334"/>
      <c r="L191" s="334"/>
    </row>
    <row r="192" spans="1:12" x14ac:dyDescent="0.2">
      <c r="A192" s="334"/>
      <c r="B192" s="334"/>
      <c r="C192" s="334"/>
      <c r="D192" s="334"/>
      <c r="E192" s="334"/>
      <c r="F192" s="334"/>
      <c r="G192" s="334"/>
      <c r="H192" s="334"/>
      <c r="I192" s="334"/>
      <c r="J192" s="334"/>
      <c r="K192" s="334"/>
      <c r="L192" s="334"/>
    </row>
    <row r="193" spans="1:12" x14ac:dyDescent="0.2">
      <c r="A193" s="334"/>
      <c r="B193" s="334"/>
      <c r="C193" s="334"/>
      <c r="D193" s="334"/>
      <c r="E193" s="334"/>
      <c r="F193" s="334"/>
      <c r="G193" s="334"/>
      <c r="H193" s="334"/>
      <c r="I193" s="334"/>
      <c r="J193" s="334"/>
      <c r="K193" s="334"/>
      <c r="L193" s="334"/>
    </row>
    <row r="194" spans="1:12" x14ac:dyDescent="0.2">
      <c r="A194" s="334"/>
      <c r="B194" s="334"/>
      <c r="C194" s="334"/>
      <c r="D194" s="334"/>
      <c r="E194" s="334"/>
      <c r="F194" s="334"/>
      <c r="G194" s="334"/>
      <c r="H194" s="334"/>
      <c r="I194" s="334"/>
      <c r="J194" s="334"/>
      <c r="K194" s="334"/>
      <c r="L194" s="334"/>
    </row>
    <row r="195" spans="1:12" ht="12.75" customHeight="1" x14ac:dyDescent="0.2">
      <c r="A195" s="334"/>
      <c r="B195" s="334"/>
      <c r="C195" s="334"/>
      <c r="D195" s="334"/>
      <c r="E195" s="334"/>
      <c r="F195" s="334"/>
      <c r="G195" s="334"/>
      <c r="H195" s="334"/>
      <c r="I195" s="334"/>
      <c r="J195" s="334"/>
      <c r="K195" s="334"/>
      <c r="L195" s="334"/>
    </row>
    <row r="196" spans="1:12" x14ac:dyDescent="0.2">
      <c r="A196" s="334"/>
      <c r="B196" s="334"/>
      <c r="C196" s="334"/>
      <c r="D196" s="334"/>
      <c r="E196" s="334"/>
      <c r="F196" s="334"/>
      <c r="G196" s="334"/>
      <c r="H196" s="334"/>
      <c r="I196" s="334"/>
      <c r="J196" s="334"/>
      <c r="K196" s="334"/>
      <c r="L196" s="334"/>
    </row>
    <row r="197" spans="1:12" x14ac:dyDescent="0.2">
      <c r="A197" s="334"/>
      <c r="B197" s="334"/>
      <c r="C197" s="334"/>
      <c r="D197" s="334"/>
      <c r="E197" s="334"/>
      <c r="F197" s="334"/>
      <c r="G197" s="334"/>
      <c r="H197" s="334"/>
      <c r="I197" s="334"/>
      <c r="J197" s="334"/>
      <c r="K197" s="334"/>
      <c r="L197" s="334"/>
    </row>
    <row r="198" spans="1:12" x14ac:dyDescent="0.2">
      <c r="A198" s="334"/>
      <c r="B198" s="334"/>
      <c r="C198" s="334"/>
      <c r="D198" s="334"/>
      <c r="E198" s="334"/>
      <c r="F198" s="334"/>
      <c r="G198" s="334"/>
      <c r="H198" s="334"/>
      <c r="I198" s="334"/>
      <c r="J198" s="334"/>
      <c r="K198" s="334"/>
      <c r="L198" s="334"/>
    </row>
    <row r="199" spans="1:12" x14ac:dyDescent="0.2">
      <c r="A199" s="334"/>
      <c r="B199" s="334"/>
      <c r="C199" s="334"/>
      <c r="D199" s="334"/>
      <c r="E199" s="334"/>
      <c r="F199" s="334"/>
      <c r="G199" s="334"/>
      <c r="H199" s="334"/>
      <c r="I199" s="334"/>
      <c r="J199" s="334"/>
      <c r="K199" s="334"/>
      <c r="L199" s="334"/>
    </row>
    <row r="200" spans="1:12" x14ac:dyDescent="0.2">
      <c r="A200" s="334"/>
      <c r="B200" s="334"/>
      <c r="C200" s="334"/>
      <c r="D200" s="334"/>
      <c r="E200" s="334"/>
      <c r="F200" s="334"/>
      <c r="G200" s="334"/>
      <c r="H200" s="334"/>
      <c r="I200" s="334"/>
      <c r="J200" s="334"/>
      <c r="K200" s="334"/>
      <c r="L200" s="334"/>
    </row>
    <row r="201" spans="1:12" x14ac:dyDescent="0.2">
      <c r="A201" s="334"/>
      <c r="B201" s="334"/>
      <c r="C201" s="334"/>
      <c r="D201" s="334"/>
      <c r="E201" s="334"/>
      <c r="F201" s="334"/>
      <c r="G201" s="334"/>
      <c r="H201" s="334"/>
      <c r="I201" s="334"/>
      <c r="J201" s="334"/>
      <c r="K201" s="334"/>
      <c r="L201" s="334"/>
    </row>
    <row r="202" spans="1:12" x14ac:dyDescent="0.2">
      <c r="A202" s="334"/>
      <c r="B202" s="334"/>
      <c r="C202" s="334"/>
      <c r="D202" s="334"/>
      <c r="E202" s="334"/>
      <c r="F202" s="334"/>
      <c r="G202" s="334"/>
      <c r="H202" s="334"/>
      <c r="I202" s="334"/>
      <c r="J202" s="334"/>
      <c r="K202" s="334"/>
      <c r="L202" s="334"/>
    </row>
    <row r="203" spans="1:12" x14ac:dyDescent="0.2">
      <c r="A203" s="334"/>
      <c r="B203" s="334"/>
      <c r="C203" s="334"/>
      <c r="D203" s="334"/>
      <c r="E203" s="334"/>
      <c r="F203" s="334"/>
      <c r="G203" s="334"/>
      <c r="H203" s="334"/>
      <c r="I203" s="334"/>
      <c r="J203" s="334"/>
      <c r="K203" s="334"/>
      <c r="L203" s="334"/>
    </row>
    <row r="204" spans="1:12" x14ac:dyDescent="0.2">
      <c r="A204" s="334"/>
      <c r="B204" s="334"/>
      <c r="C204" s="334"/>
      <c r="D204" s="334"/>
      <c r="E204" s="334"/>
      <c r="F204" s="334"/>
      <c r="G204" s="334"/>
      <c r="H204" s="334"/>
      <c r="I204" s="334"/>
      <c r="J204" s="334"/>
      <c r="K204" s="334"/>
      <c r="L204" s="334"/>
    </row>
    <row r="205" spans="1:12" x14ac:dyDescent="0.2">
      <c r="A205" s="334"/>
      <c r="B205" s="334"/>
      <c r="C205" s="334"/>
      <c r="D205" s="334"/>
      <c r="E205" s="334"/>
      <c r="F205" s="334"/>
      <c r="G205" s="334"/>
      <c r="H205" s="334"/>
      <c r="I205" s="334"/>
      <c r="J205" s="334"/>
      <c r="K205" s="334"/>
      <c r="L205" s="334"/>
    </row>
    <row r="206" spans="1:12" x14ac:dyDescent="0.2">
      <c r="A206" s="334"/>
      <c r="B206" s="334"/>
      <c r="C206" s="334"/>
      <c r="D206" s="334"/>
      <c r="E206" s="334"/>
      <c r="F206" s="334"/>
      <c r="G206" s="334"/>
      <c r="H206" s="334"/>
      <c r="I206" s="334"/>
      <c r="J206" s="334"/>
      <c r="K206" s="334"/>
      <c r="L206" s="334"/>
    </row>
    <row r="207" spans="1:12" x14ac:dyDescent="0.2">
      <c r="A207" s="334"/>
      <c r="B207" s="334"/>
      <c r="C207" s="334"/>
      <c r="D207" s="334"/>
      <c r="E207" s="334"/>
      <c r="F207" s="334"/>
      <c r="G207" s="334"/>
      <c r="H207" s="334"/>
      <c r="I207" s="334"/>
      <c r="J207" s="334"/>
      <c r="K207" s="334"/>
      <c r="L207" s="334"/>
    </row>
    <row r="208" spans="1:12" x14ac:dyDescent="0.2">
      <c r="A208" s="334"/>
      <c r="B208" s="334"/>
      <c r="C208" s="334"/>
      <c r="D208" s="334"/>
      <c r="E208" s="334"/>
      <c r="F208" s="334"/>
      <c r="G208" s="334"/>
      <c r="H208" s="334"/>
      <c r="I208" s="334"/>
      <c r="J208" s="334"/>
      <c r="K208" s="334"/>
      <c r="L208" s="334"/>
    </row>
    <row r="209" spans="1:15" x14ac:dyDescent="0.2">
      <c r="A209" s="334"/>
      <c r="B209" s="334"/>
      <c r="C209" s="334"/>
      <c r="D209" s="334"/>
      <c r="E209" s="334"/>
      <c r="F209" s="334"/>
      <c r="G209" s="334"/>
      <c r="H209" s="334"/>
      <c r="I209" s="334"/>
      <c r="J209" s="334"/>
      <c r="K209" s="334"/>
      <c r="L209" s="334"/>
    </row>
    <row r="210" spans="1:15" x14ac:dyDescent="0.2">
      <c r="A210" s="334"/>
      <c r="B210" s="334"/>
      <c r="C210" s="334"/>
      <c r="D210" s="334"/>
      <c r="E210" s="334"/>
      <c r="F210" s="334"/>
      <c r="G210" s="334"/>
      <c r="H210" s="334"/>
      <c r="I210" s="334"/>
      <c r="J210" s="334"/>
      <c r="K210" s="334"/>
      <c r="L210" s="334"/>
    </row>
    <row r="211" spans="1:15" x14ac:dyDescent="0.2">
      <c r="A211" s="334"/>
      <c r="B211" s="334"/>
      <c r="C211" s="334"/>
      <c r="D211" s="334"/>
      <c r="E211" s="334"/>
      <c r="F211" s="334"/>
      <c r="G211" s="334"/>
      <c r="H211" s="334"/>
      <c r="I211" s="334"/>
      <c r="J211" s="334"/>
      <c r="K211" s="334"/>
      <c r="L211" s="334"/>
    </row>
    <row r="212" spans="1:15" s="242" customFormat="1" x14ac:dyDescent="0.2">
      <c r="A212" s="334"/>
      <c r="B212" s="334"/>
      <c r="C212" s="334"/>
      <c r="D212" s="334"/>
      <c r="E212" s="334"/>
      <c r="F212" s="334"/>
      <c r="G212" s="334"/>
      <c r="H212" s="334"/>
      <c r="I212" s="334"/>
      <c r="J212" s="334"/>
      <c r="K212" s="334"/>
      <c r="L212" s="334"/>
      <c r="M212" s="240"/>
      <c r="N212" s="240"/>
      <c r="O212" s="240"/>
    </row>
    <row r="213" spans="1:15" s="242" customFormat="1" x14ac:dyDescent="0.2">
      <c r="A213" s="334"/>
      <c r="B213" s="334"/>
      <c r="C213" s="334"/>
      <c r="D213" s="334"/>
      <c r="E213" s="334"/>
      <c r="F213" s="334"/>
      <c r="G213" s="334"/>
      <c r="H213" s="334"/>
      <c r="I213" s="334"/>
      <c r="J213" s="334"/>
      <c r="K213" s="334"/>
      <c r="L213" s="334"/>
      <c r="M213" s="240"/>
      <c r="N213" s="240"/>
      <c r="O213" s="240"/>
    </row>
    <row r="214" spans="1:15" s="242" customFormat="1" x14ac:dyDescent="0.2">
      <c r="A214" s="334"/>
      <c r="B214" s="334"/>
      <c r="C214" s="334"/>
      <c r="D214" s="334"/>
      <c r="E214" s="334"/>
      <c r="F214" s="334"/>
      <c r="G214" s="334"/>
      <c r="H214" s="334"/>
      <c r="I214" s="334"/>
      <c r="J214" s="334"/>
      <c r="K214" s="334"/>
      <c r="L214" s="334"/>
      <c r="M214" s="240"/>
      <c r="N214" s="240"/>
      <c r="O214" s="240"/>
    </row>
    <row r="215" spans="1:15" x14ac:dyDescent="0.2">
      <c r="A215" s="334"/>
      <c r="B215" s="334"/>
      <c r="C215" s="334"/>
      <c r="D215" s="334"/>
      <c r="E215" s="334"/>
      <c r="F215" s="334"/>
      <c r="G215" s="334"/>
      <c r="H215" s="334"/>
      <c r="I215" s="334"/>
      <c r="J215" s="334"/>
      <c r="K215" s="334"/>
      <c r="L215" s="334"/>
    </row>
    <row r="216" spans="1:15" x14ac:dyDescent="0.2">
      <c r="A216" s="334"/>
      <c r="B216" s="334"/>
      <c r="C216" s="334"/>
      <c r="D216" s="334"/>
      <c r="E216" s="334"/>
      <c r="F216" s="334"/>
      <c r="G216" s="334"/>
      <c r="H216" s="334"/>
      <c r="I216" s="334"/>
      <c r="J216" s="334"/>
      <c r="K216" s="334"/>
      <c r="L216" s="334"/>
    </row>
    <row r="217" spans="1:15" x14ac:dyDescent="0.2">
      <c r="A217" s="334"/>
      <c r="B217" s="334"/>
      <c r="C217" s="334"/>
      <c r="D217" s="334"/>
      <c r="E217" s="334"/>
      <c r="F217" s="334"/>
      <c r="G217" s="334"/>
      <c r="H217" s="334"/>
      <c r="I217" s="334"/>
      <c r="J217" s="334"/>
      <c r="K217" s="334"/>
      <c r="L217" s="334"/>
    </row>
    <row r="218" spans="1:15" x14ac:dyDescent="0.2">
      <c r="A218" s="334"/>
      <c r="B218" s="334"/>
      <c r="C218" s="334"/>
      <c r="D218" s="334"/>
      <c r="E218" s="334"/>
      <c r="F218" s="334"/>
      <c r="G218" s="334"/>
      <c r="H218" s="334"/>
      <c r="I218" s="334"/>
      <c r="J218" s="334"/>
      <c r="K218" s="334"/>
      <c r="L218" s="334"/>
    </row>
    <row r="219" spans="1:15" x14ac:dyDescent="0.2">
      <c r="A219" s="334"/>
      <c r="B219" s="334"/>
      <c r="C219" s="334"/>
      <c r="D219" s="334"/>
      <c r="E219" s="334"/>
      <c r="F219" s="334"/>
      <c r="G219" s="334"/>
      <c r="H219" s="334"/>
      <c r="I219" s="334"/>
      <c r="J219" s="334"/>
      <c r="K219" s="334"/>
      <c r="L219" s="334"/>
    </row>
    <row r="220" spans="1:15" x14ac:dyDescent="0.2">
      <c r="A220" s="334"/>
      <c r="B220" s="334"/>
      <c r="C220" s="334"/>
      <c r="D220" s="334"/>
      <c r="E220" s="334"/>
      <c r="F220" s="334"/>
      <c r="G220" s="334"/>
      <c r="H220" s="334"/>
      <c r="I220" s="334"/>
      <c r="J220" s="334"/>
      <c r="K220" s="334"/>
      <c r="L220" s="334"/>
    </row>
    <row r="221" spans="1:15" x14ac:dyDescent="0.2">
      <c r="A221" s="334"/>
      <c r="B221" s="334"/>
      <c r="C221" s="334"/>
      <c r="D221" s="334"/>
      <c r="E221" s="334"/>
      <c r="F221" s="334"/>
      <c r="G221" s="334"/>
      <c r="H221" s="334"/>
      <c r="I221" s="334"/>
      <c r="J221" s="334"/>
      <c r="K221" s="334"/>
      <c r="L221" s="334"/>
    </row>
    <row r="222" spans="1:15" x14ac:dyDescent="0.2">
      <c r="A222" s="334"/>
      <c r="B222" s="334"/>
      <c r="C222" s="334"/>
      <c r="D222" s="334"/>
      <c r="E222" s="334"/>
      <c r="F222" s="334"/>
      <c r="G222" s="334"/>
      <c r="H222" s="334"/>
      <c r="I222" s="334"/>
      <c r="J222" s="334"/>
      <c r="K222" s="334"/>
      <c r="L222" s="334"/>
    </row>
    <row r="223" spans="1:15" ht="12.75" customHeight="1" x14ac:dyDescent="0.2">
      <c r="A223" s="334"/>
      <c r="B223" s="334"/>
      <c r="C223" s="334"/>
      <c r="D223" s="334"/>
      <c r="E223" s="334"/>
      <c r="F223" s="334"/>
      <c r="G223" s="334"/>
      <c r="H223" s="334"/>
      <c r="I223" s="334"/>
      <c r="J223" s="334"/>
      <c r="K223" s="334"/>
      <c r="L223" s="334"/>
    </row>
    <row r="224" spans="1:15" x14ac:dyDescent="0.2">
      <c r="A224" s="334"/>
      <c r="B224" s="334"/>
      <c r="C224" s="334"/>
      <c r="D224" s="334"/>
      <c r="E224" s="334"/>
      <c r="F224" s="334"/>
      <c r="G224" s="334"/>
      <c r="H224" s="334"/>
      <c r="I224" s="334"/>
      <c r="J224" s="334"/>
      <c r="K224" s="334"/>
      <c r="L224" s="334"/>
    </row>
    <row r="225" spans="1:12" x14ac:dyDescent="0.2">
      <c r="A225" s="334"/>
      <c r="B225" s="334"/>
      <c r="C225" s="334"/>
      <c r="D225" s="334"/>
      <c r="E225" s="334"/>
      <c r="F225" s="334"/>
      <c r="G225" s="334"/>
      <c r="H225" s="334"/>
      <c r="I225" s="334"/>
      <c r="J225" s="334"/>
      <c r="K225" s="334"/>
      <c r="L225" s="334"/>
    </row>
    <row r="226" spans="1:12" x14ac:dyDescent="0.2">
      <c r="A226" s="334"/>
      <c r="B226" s="334"/>
      <c r="C226" s="334"/>
      <c r="D226" s="334"/>
      <c r="E226" s="334"/>
      <c r="F226" s="334"/>
      <c r="G226" s="334"/>
      <c r="H226" s="334"/>
      <c r="I226" s="334"/>
      <c r="J226" s="334"/>
      <c r="K226" s="334"/>
      <c r="L226" s="334"/>
    </row>
    <row r="227" spans="1:12" x14ac:dyDescent="0.2">
      <c r="A227" s="334"/>
      <c r="B227" s="334"/>
      <c r="C227" s="334"/>
      <c r="D227" s="334"/>
      <c r="E227" s="334"/>
      <c r="F227" s="334"/>
      <c r="G227" s="334"/>
      <c r="H227" s="334"/>
      <c r="I227" s="334"/>
      <c r="J227" s="334"/>
      <c r="K227" s="334"/>
      <c r="L227" s="334"/>
    </row>
    <row r="228" spans="1:12" x14ac:dyDescent="0.2">
      <c r="A228" s="334"/>
      <c r="B228" s="334"/>
      <c r="C228" s="334"/>
      <c r="D228" s="334"/>
      <c r="E228" s="334"/>
      <c r="F228" s="334"/>
      <c r="G228" s="334"/>
      <c r="H228" s="334"/>
      <c r="I228" s="334"/>
      <c r="J228" s="334"/>
      <c r="K228" s="334"/>
      <c r="L228" s="334"/>
    </row>
    <row r="229" spans="1:12" x14ac:dyDescent="0.2">
      <c r="A229" s="334"/>
      <c r="B229" s="334"/>
      <c r="C229" s="334"/>
      <c r="D229" s="334"/>
      <c r="E229" s="334"/>
      <c r="F229" s="334"/>
      <c r="G229" s="334"/>
      <c r="H229" s="334"/>
      <c r="I229" s="334"/>
      <c r="J229" s="334"/>
      <c r="K229" s="334"/>
      <c r="L229" s="334"/>
    </row>
    <row r="230" spans="1:12" x14ac:dyDescent="0.2">
      <c r="A230" s="334"/>
      <c r="B230" s="334"/>
      <c r="C230" s="334"/>
      <c r="D230" s="334"/>
      <c r="E230" s="334"/>
      <c r="F230" s="334"/>
      <c r="G230" s="334"/>
      <c r="H230" s="334"/>
      <c r="I230" s="334"/>
      <c r="J230" s="334"/>
      <c r="K230" s="334"/>
      <c r="L230" s="334"/>
    </row>
    <row r="231" spans="1:12" x14ac:dyDescent="0.2">
      <c r="A231" s="334"/>
      <c r="B231" s="334"/>
      <c r="C231" s="334"/>
      <c r="D231" s="334"/>
      <c r="E231" s="334"/>
      <c r="F231" s="334"/>
      <c r="G231" s="334"/>
      <c r="H231" s="334"/>
      <c r="I231" s="334"/>
      <c r="J231" s="334"/>
      <c r="K231" s="334"/>
      <c r="L231" s="334"/>
    </row>
    <row r="232" spans="1:12" x14ac:dyDescent="0.2">
      <c r="A232" s="334"/>
      <c r="B232" s="334"/>
      <c r="C232" s="334"/>
      <c r="D232" s="334"/>
      <c r="E232" s="334"/>
      <c r="F232" s="334"/>
      <c r="G232" s="334"/>
      <c r="H232" s="334"/>
      <c r="I232" s="334"/>
      <c r="J232" s="334"/>
      <c r="K232" s="334"/>
      <c r="L232" s="334"/>
    </row>
    <row r="233" spans="1:12" x14ac:dyDescent="0.2">
      <c r="A233" s="334"/>
      <c r="B233" s="334"/>
      <c r="C233" s="334"/>
      <c r="D233" s="334"/>
      <c r="E233" s="334"/>
      <c r="F233" s="334"/>
      <c r="G233" s="334"/>
      <c r="H233" s="334"/>
      <c r="I233" s="334"/>
      <c r="J233" s="334"/>
      <c r="K233" s="334"/>
      <c r="L233" s="334"/>
    </row>
    <row r="234" spans="1:12" x14ac:dyDescent="0.2">
      <c r="A234" s="334"/>
      <c r="B234" s="334"/>
      <c r="C234" s="334"/>
      <c r="D234" s="334"/>
      <c r="E234" s="334"/>
      <c r="F234" s="334"/>
      <c r="G234" s="334"/>
      <c r="H234" s="334"/>
      <c r="I234" s="334"/>
      <c r="J234" s="334"/>
      <c r="K234" s="334"/>
      <c r="L234" s="334"/>
    </row>
    <row r="235" spans="1:12" x14ac:dyDescent="0.2">
      <c r="A235" s="334"/>
      <c r="B235" s="334"/>
      <c r="C235" s="334"/>
      <c r="D235" s="334"/>
      <c r="E235" s="334"/>
      <c r="F235" s="334"/>
      <c r="G235" s="334"/>
      <c r="H235" s="334"/>
      <c r="I235" s="334"/>
      <c r="J235" s="334"/>
      <c r="K235" s="334"/>
      <c r="L235" s="334"/>
    </row>
    <row r="236" spans="1:12" x14ac:dyDescent="0.2">
      <c r="A236" s="334"/>
      <c r="B236" s="334"/>
      <c r="C236" s="334"/>
      <c r="D236" s="334"/>
      <c r="E236" s="334"/>
      <c r="F236" s="334"/>
      <c r="G236" s="334"/>
      <c r="H236" s="334"/>
      <c r="I236" s="334"/>
      <c r="J236" s="334"/>
      <c r="K236" s="334"/>
      <c r="L236" s="334"/>
    </row>
    <row r="237" spans="1:12" x14ac:dyDescent="0.2">
      <c r="A237" s="334"/>
      <c r="B237" s="334"/>
      <c r="C237" s="334"/>
      <c r="D237" s="334"/>
      <c r="E237" s="334"/>
      <c r="F237" s="334"/>
      <c r="G237" s="334"/>
      <c r="H237" s="334"/>
      <c r="I237" s="334"/>
      <c r="J237" s="334"/>
      <c r="K237" s="334"/>
      <c r="L237" s="334"/>
    </row>
    <row r="238" spans="1:12" x14ac:dyDescent="0.2">
      <c r="A238" s="334"/>
      <c r="B238" s="334"/>
      <c r="C238" s="334"/>
      <c r="D238" s="334"/>
      <c r="E238" s="334"/>
      <c r="F238" s="334"/>
      <c r="G238" s="334"/>
      <c r="H238" s="334"/>
      <c r="I238" s="334"/>
      <c r="J238" s="334"/>
      <c r="K238" s="334"/>
      <c r="L238" s="334"/>
    </row>
    <row r="239" spans="1:12" x14ac:dyDescent="0.2">
      <c r="A239" s="334"/>
      <c r="B239" s="334"/>
      <c r="C239" s="334"/>
      <c r="D239" s="334"/>
      <c r="E239" s="334"/>
      <c r="F239" s="334"/>
      <c r="G239" s="334"/>
      <c r="H239" s="334"/>
      <c r="I239" s="334"/>
      <c r="J239" s="334"/>
      <c r="K239" s="334"/>
      <c r="L239" s="334"/>
    </row>
    <row r="240" spans="1:12" x14ac:dyDescent="0.2">
      <c r="A240" s="334"/>
      <c r="B240" s="334"/>
      <c r="C240" s="334"/>
      <c r="D240" s="334"/>
      <c r="E240" s="334"/>
      <c r="F240" s="334"/>
      <c r="G240" s="334"/>
      <c r="H240" s="334"/>
      <c r="I240" s="334"/>
      <c r="J240" s="334"/>
      <c r="K240" s="334"/>
      <c r="L240" s="334"/>
    </row>
    <row r="241" spans="1:12" x14ac:dyDescent="0.2">
      <c r="A241" s="334"/>
      <c r="B241" s="334"/>
      <c r="C241" s="334"/>
      <c r="D241" s="334"/>
      <c r="E241" s="334"/>
      <c r="F241" s="334"/>
      <c r="G241" s="334"/>
      <c r="H241" s="334"/>
      <c r="I241" s="334"/>
      <c r="J241" s="334"/>
      <c r="K241" s="334"/>
      <c r="L241" s="334"/>
    </row>
    <row r="242" spans="1:12" x14ac:dyDescent="0.2">
      <c r="A242" s="334"/>
      <c r="B242" s="334"/>
      <c r="C242" s="334"/>
      <c r="D242" s="334"/>
      <c r="E242" s="334"/>
      <c r="F242" s="334"/>
      <c r="G242" s="334"/>
      <c r="H242" s="334"/>
      <c r="I242" s="334"/>
      <c r="J242" s="334"/>
      <c r="K242" s="334"/>
      <c r="L242" s="334"/>
    </row>
    <row r="243" spans="1:12" x14ac:dyDescent="0.2">
      <c r="A243" s="334"/>
      <c r="B243" s="334"/>
      <c r="C243" s="334"/>
      <c r="D243" s="334"/>
      <c r="E243" s="334"/>
      <c r="F243" s="334"/>
      <c r="G243" s="334"/>
      <c r="H243" s="334"/>
      <c r="I243" s="334"/>
      <c r="J243" s="334"/>
      <c r="K243" s="334"/>
      <c r="L243" s="334"/>
    </row>
    <row r="244" spans="1:12" x14ac:dyDescent="0.2">
      <c r="A244" s="334"/>
      <c r="B244" s="334"/>
      <c r="C244" s="334"/>
      <c r="D244" s="334"/>
      <c r="E244" s="334"/>
      <c r="F244" s="334"/>
      <c r="G244" s="334"/>
      <c r="H244" s="334"/>
      <c r="I244" s="334"/>
      <c r="J244" s="334"/>
      <c r="K244" s="334"/>
      <c r="L244" s="334"/>
    </row>
    <row r="245" spans="1:12" x14ac:dyDescent="0.2">
      <c r="A245" s="334"/>
      <c r="B245" s="334"/>
      <c r="C245" s="334"/>
      <c r="D245" s="334"/>
      <c r="E245" s="334"/>
      <c r="F245" s="334"/>
      <c r="G245" s="334"/>
      <c r="H245" s="334"/>
      <c r="I245" s="334"/>
      <c r="J245" s="334"/>
      <c r="K245" s="334"/>
      <c r="L245" s="334"/>
    </row>
    <row r="246" spans="1:12" x14ac:dyDescent="0.2">
      <c r="A246" s="334"/>
      <c r="B246" s="334"/>
      <c r="C246" s="334"/>
      <c r="D246" s="334"/>
      <c r="E246" s="334"/>
      <c r="F246" s="334"/>
      <c r="G246" s="334"/>
      <c r="H246" s="334"/>
      <c r="I246" s="334"/>
      <c r="J246" s="334"/>
      <c r="K246" s="334"/>
      <c r="L246" s="334"/>
    </row>
    <row r="247" spans="1:12" x14ac:dyDescent="0.2">
      <c r="A247" s="334"/>
      <c r="B247" s="334"/>
      <c r="C247" s="334"/>
      <c r="D247" s="334"/>
      <c r="E247" s="334"/>
      <c r="F247" s="334"/>
      <c r="G247" s="334"/>
      <c r="H247" s="334"/>
      <c r="I247" s="334"/>
      <c r="J247" s="334"/>
      <c r="K247" s="334"/>
      <c r="L247" s="334"/>
    </row>
    <row r="248" spans="1:12" x14ac:dyDescent="0.2">
      <c r="A248" s="334"/>
      <c r="B248" s="334"/>
      <c r="C248" s="334"/>
      <c r="D248" s="334"/>
      <c r="E248" s="334"/>
      <c r="F248" s="334"/>
      <c r="G248" s="334"/>
      <c r="H248" s="334"/>
      <c r="I248" s="334"/>
      <c r="J248" s="334"/>
      <c r="K248" s="334"/>
      <c r="L248" s="334"/>
    </row>
    <row r="249" spans="1:12" x14ac:dyDescent="0.2">
      <c r="A249" s="334"/>
      <c r="B249" s="334"/>
      <c r="C249" s="334"/>
      <c r="D249" s="334"/>
      <c r="E249" s="334"/>
      <c r="F249" s="334"/>
      <c r="G249" s="334"/>
      <c r="H249" s="334"/>
      <c r="I249" s="334"/>
      <c r="J249" s="334"/>
      <c r="K249" s="334"/>
      <c r="L249" s="334"/>
    </row>
    <row r="250" spans="1:12" x14ac:dyDescent="0.2">
      <c r="A250" s="334"/>
      <c r="B250" s="334"/>
      <c r="C250" s="334"/>
      <c r="D250" s="334"/>
      <c r="E250" s="334"/>
      <c r="F250" s="334"/>
      <c r="G250" s="334"/>
      <c r="H250" s="334"/>
      <c r="I250" s="334"/>
      <c r="J250" s="334"/>
      <c r="K250" s="334"/>
      <c r="L250" s="334"/>
    </row>
    <row r="251" spans="1:12" x14ac:dyDescent="0.2">
      <c r="A251" s="334"/>
      <c r="B251" s="334"/>
      <c r="C251" s="334"/>
      <c r="D251" s="334"/>
      <c r="E251" s="334"/>
      <c r="F251" s="334"/>
      <c r="G251" s="334"/>
      <c r="H251" s="334"/>
      <c r="I251" s="334"/>
      <c r="J251" s="334"/>
      <c r="K251" s="334"/>
      <c r="L251" s="334"/>
    </row>
    <row r="252" spans="1:12" x14ac:dyDescent="0.2">
      <c r="A252" s="334"/>
      <c r="B252" s="334"/>
      <c r="C252" s="334"/>
      <c r="D252" s="334"/>
      <c r="E252" s="334"/>
      <c r="F252" s="334"/>
      <c r="G252" s="334"/>
      <c r="H252" s="334"/>
      <c r="I252" s="334"/>
      <c r="J252" s="334"/>
      <c r="K252" s="334"/>
      <c r="L252" s="334"/>
    </row>
    <row r="253" spans="1:12" x14ac:dyDescent="0.2">
      <c r="A253" s="334"/>
      <c r="B253" s="334"/>
      <c r="C253" s="334"/>
      <c r="D253" s="334"/>
      <c r="E253" s="334"/>
      <c r="F253" s="334"/>
      <c r="G253" s="334"/>
      <c r="H253" s="334"/>
      <c r="I253" s="334"/>
      <c r="J253" s="334"/>
      <c r="K253" s="334"/>
      <c r="L253" s="334"/>
    </row>
    <row r="254" spans="1:12" x14ac:dyDescent="0.2">
      <c r="A254" s="334"/>
      <c r="B254" s="334"/>
      <c r="C254" s="334"/>
      <c r="D254" s="334"/>
      <c r="E254" s="334"/>
      <c r="F254" s="334"/>
      <c r="G254" s="334"/>
      <c r="H254" s="334"/>
      <c r="I254" s="334"/>
      <c r="J254" s="334"/>
      <c r="K254" s="334"/>
      <c r="L254" s="334"/>
    </row>
    <row r="255" spans="1:12" x14ac:dyDescent="0.2">
      <c r="A255" s="334"/>
      <c r="B255" s="334"/>
      <c r="C255" s="334"/>
      <c r="D255" s="334"/>
      <c r="E255" s="334"/>
      <c r="F255" s="334"/>
      <c r="G255" s="334"/>
      <c r="H255" s="334"/>
      <c r="I255" s="334"/>
      <c r="J255" s="334"/>
      <c r="K255" s="334"/>
      <c r="L255" s="334"/>
    </row>
    <row r="256" spans="1:12" x14ac:dyDescent="0.2">
      <c r="A256" s="334"/>
      <c r="B256" s="334"/>
      <c r="C256" s="334"/>
      <c r="D256" s="334"/>
      <c r="E256" s="334"/>
      <c r="F256" s="334"/>
      <c r="G256" s="334"/>
      <c r="H256" s="334"/>
      <c r="I256" s="334"/>
      <c r="J256" s="334"/>
      <c r="K256" s="334"/>
      <c r="L256" s="334"/>
    </row>
    <row r="257" spans="1:12" x14ac:dyDescent="0.2">
      <c r="A257" s="334"/>
      <c r="B257" s="334"/>
      <c r="C257" s="334"/>
      <c r="D257" s="334"/>
      <c r="E257" s="334"/>
      <c r="F257" s="334"/>
      <c r="G257" s="334"/>
      <c r="H257" s="334"/>
      <c r="I257" s="334"/>
      <c r="J257" s="334"/>
      <c r="K257" s="334"/>
      <c r="L257" s="334"/>
    </row>
    <row r="258" spans="1:12" x14ac:dyDescent="0.2">
      <c r="A258" s="334"/>
      <c r="B258" s="334"/>
      <c r="C258" s="334"/>
      <c r="D258" s="334"/>
      <c r="E258" s="334"/>
      <c r="F258" s="334"/>
      <c r="G258" s="334"/>
      <c r="H258" s="334"/>
      <c r="I258" s="334"/>
      <c r="J258" s="334"/>
      <c r="K258" s="334"/>
      <c r="L258" s="334"/>
    </row>
    <row r="259" spans="1:12" x14ac:dyDescent="0.2">
      <c r="A259" s="334"/>
      <c r="B259" s="334"/>
      <c r="C259" s="334"/>
      <c r="D259" s="334"/>
      <c r="E259" s="334"/>
      <c r="F259" s="334"/>
      <c r="G259" s="334"/>
      <c r="H259" s="334"/>
      <c r="I259" s="334"/>
      <c r="J259" s="334"/>
      <c r="K259" s="334"/>
      <c r="L259" s="334"/>
    </row>
    <row r="260" spans="1:12" x14ac:dyDescent="0.2">
      <c r="A260" s="334"/>
      <c r="B260" s="334"/>
      <c r="C260" s="334"/>
      <c r="D260" s="334"/>
      <c r="E260" s="334"/>
      <c r="F260" s="334"/>
      <c r="G260" s="334"/>
      <c r="H260" s="334"/>
      <c r="I260" s="334"/>
      <c r="J260" s="334"/>
      <c r="K260" s="334"/>
      <c r="L260" s="334"/>
    </row>
    <row r="261" spans="1:12" x14ac:dyDescent="0.2">
      <c r="A261" s="334"/>
      <c r="B261" s="334"/>
      <c r="C261" s="334"/>
      <c r="D261" s="334"/>
      <c r="E261" s="334"/>
      <c r="F261" s="334"/>
      <c r="G261" s="334"/>
      <c r="H261" s="334"/>
      <c r="I261" s="334"/>
      <c r="J261" s="334"/>
      <c r="K261" s="334"/>
      <c r="L261" s="334"/>
    </row>
    <row r="262" spans="1:12" x14ac:dyDescent="0.2">
      <c r="A262" s="334"/>
      <c r="B262" s="334"/>
      <c r="C262" s="334"/>
      <c r="D262" s="334"/>
      <c r="E262" s="334"/>
      <c r="F262" s="334"/>
      <c r="G262" s="334"/>
      <c r="H262" s="334"/>
      <c r="I262" s="334"/>
      <c r="J262" s="334"/>
      <c r="K262" s="334"/>
      <c r="L262" s="334"/>
    </row>
    <row r="263" spans="1:12" x14ac:dyDescent="0.2">
      <c r="A263" s="334"/>
      <c r="B263" s="334"/>
      <c r="C263" s="334"/>
      <c r="D263" s="334"/>
      <c r="E263" s="334"/>
      <c r="F263" s="334"/>
      <c r="G263" s="334"/>
      <c r="H263" s="334"/>
      <c r="I263" s="334"/>
      <c r="J263" s="334"/>
      <c r="K263" s="334"/>
      <c r="L263" s="334"/>
    </row>
    <row r="264" spans="1:12" x14ac:dyDescent="0.2">
      <c r="A264" s="334"/>
      <c r="B264" s="334"/>
      <c r="C264" s="334"/>
      <c r="D264" s="334"/>
      <c r="E264" s="334"/>
      <c r="F264" s="334"/>
      <c r="G264" s="334"/>
      <c r="H264" s="334"/>
      <c r="I264" s="334"/>
      <c r="J264" s="334"/>
      <c r="K264" s="334"/>
      <c r="L264" s="334"/>
    </row>
    <row r="265" spans="1:12" x14ac:dyDescent="0.2">
      <c r="A265" s="334"/>
      <c r="B265" s="334"/>
      <c r="C265" s="334"/>
      <c r="D265" s="334"/>
      <c r="E265" s="334"/>
      <c r="F265" s="334"/>
      <c r="G265" s="334"/>
      <c r="H265" s="334"/>
      <c r="I265" s="334"/>
      <c r="J265" s="334"/>
      <c r="K265" s="334"/>
      <c r="L265" s="334"/>
    </row>
    <row r="266" spans="1:12" x14ac:dyDescent="0.2">
      <c r="A266" s="334"/>
      <c r="B266" s="334"/>
      <c r="C266" s="334"/>
      <c r="D266" s="334"/>
      <c r="E266" s="334"/>
      <c r="F266" s="334"/>
      <c r="G266" s="334"/>
      <c r="H266" s="334"/>
      <c r="I266" s="334"/>
      <c r="J266" s="334"/>
      <c r="K266" s="334"/>
      <c r="L266" s="334"/>
    </row>
    <row r="267" spans="1:12" x14ac:dyDescent="0.2">
      <c r="A267" s="334"/>
      <c r="B267" s="334"/>
      <c r="C267" s="334"/>
      <c r="D267" s="334"/>
      <c r="E267" s="334"/>
      <c r="F267" s="334"/>
      <c r="G267" s="334"/>
      <c r="H267" s="334"/>
      <c r="I267" s="334"/>
      <c r="J267" s="334"/>
      <c r="K267" s="334"/>
      <c r="L267" s="334"/>
    </row>
    <row r="268" spans="1:12" x14ac:dyDescent="0.2">
      <c r="A268" s="334"/>
      <c r="B268" s="334"/>
      <c r="C268" s="334"/>
      <c r="D268" s="334"/>
      <c r="E268" s="334"/>
      <c r="F268" s="334"/>
      <c r="G268" s="334"/>
      <c r="H268" s="334"/>
      <c r="I268" s="334"/>
      <c r="J268" s="334"/>
      <c r="K268" s="334"/>
      <c r="L268" s="334"/>
    </row>
    <row r="269" spans="1:12" x14ac:dyDescent="0.2">
      <c r="A269" s="334"/>
      <c r="B269" s="334"/>
      <c r="C269" s="334"/>
      <c r="D269" s="334"/>
      <c r="E269" s="334"/>
      <c r="F269" s="334"/>
      <c r="G269" s="334"/>
      <c r="H269" s="334"/>
      <c r="I269" s="334"/>
      <c r="J269" s="334"/>
      <c r="K269" s="334"/>
      <c r="L269" s="334"/>
    </row>
    <row r="270" spans="1:12" x14ac:dyDescent="0.2">
      <c r="A270" s="334"/>
      <c r="B270" s="334"/>
      <c r="C270" s="334"/>
      <c r="D270" s="334"/>
      <c r="E270" s="334"/>
      <c r="F270" s="334"/>
      <c r="G270" s="334"/>
      <c r="H270" s="334"/>
      <c r="I270" s="334"/>
      <c r="J270" s="334"/>
      <c r="K270" s="334"/>
      <c r="L270" s="334"/>
    </row>
    <row r="271" spans="1:12" x14ac:dyDescent="0.2">
      <c r="A271" s="334"/>
      <c r="B271" s="334"/>
      <c r="C271" s="334"/>
      <c r="D271" s="334"/>
      <c r="E271" s="334"/>
      <c r="F271" s="334"/>
      <c r="G271" s="334"/>
      <c r="H271" s="334"/>
      <c r="I271" s="334"/>
      <c r="J271" s="334"/>
      <c r="K271" s="334"/>
      <c r="L271" s="334"/>
    </row>
    <row r="272" spans="1:12" x14ac:dyDescent="0.2">
      <c r="A272" s="334"/>
      <c r="B272" s="334"/>
      <c r="C272" s="334"/>
      <c r="D272" s="334"/>
      <c r="E272" s="334"/>
      <c r="F272" s="334"/>
      <c r="G272" s="334"/>
      <c r="H272" s="334"/>
      <c r="I272" s="334"/>
      <c r="J272" s="334"/>
      <c r="K272" s="334"/>
      <c r="L272" s="334"/>
    </row>
    <row r="273" spans="1:12" x14ac:dyDescent="0.2">
      <c r="A273" s="334"/>
      <c r="B273" s="334"/>
      <c r="C273" s="334"/>
      <c r="D273" s="334"/>
      <c r="E273" s="334"/>
      <c r="F273" s="334"/>
      <c r="G273" s="334"/>
      <c r="H273" s="334"/>
      <c r="I273" s="334"/>
      <c r="J273" s="334"/>
      <c r="K273" s="334"/>
      <c r="L273" s="334"/>
    </row>
    <row r="274" spans="1:12" x14ac:dyDescent="0.2">
      <c r="A274" s="334"/>
      <c r="B274" s="334"/>
      <c r="C274" s="334"/>
      <c r="D274" s="334"/>
      <c r="E274" s="334"/>
      <c r="F274" s="334"/>
      <c r="G274" s="334"/>
      <c r="H274" s="334"/>
      <c r="I274" s="334"/>
      <c r="J274" s="334"/>
      <c r="K274" s="334"/>
      <c r="L274" s="334"/>
    </row>
    <row r="275" spans="1:12" x14ac:dyDescent="0.2">
      <c r="A275" s="334"/>
      <c r="B275" s="334"/>
      <c r="C275" s="334"/>
      <c r="D275" s="334"/>
      <c r="E275" s="334"/>
      <c r="F275" s="334"/>
      <c r="G275" s="334"/>
      <c r="H275" s="334"/>
      <c r="I275" s="334"/>
      <c r="J275" s="334"/>
      <c r="K275" s="334"/>
      <c r="L275" s="334"/>
    </row>
    <row r="276" spans="1:12" x14ac:dyDescent="0.2">
      <c r="A276" s="334"/>
      <c r="B276" s="334"/>
      <c r="C276" s="334"/>
      <c r="D276" s="334"/>
      <c r="E276" s="334"/>
      <c r="F276" s="334"/>
      <c r="G276" s="334"/>
      <c r="H276" s="334"/>
      <c r="I276" s="334"/>
      <c r="J276" s="334"/>
      <c r="K276" s="334"/>
      <c r="L276" s="334"/>
    </row>
    <row r="277" spans="1:12" x14ac:dyDescent="0.2">
      <c r="A277" s="334"/>
      <c r="B277" s="334"/>
      <c r="C277" s="334"/>
      <c r="D277" s="334"/>
      <c r="E277" s="334"/>
      <c r="F277" s="334"/>
      <c r="G277" s="334"/>
      <c r="H277" s="334"/>
      <c r="I277" s="334"/>
      <c r="J277" s="334"/>
      <c r="K277" s="334"/>
      <c r="L277" s="334"/>
    </row>
    <row r="278" spans="1:12" x14ac:dyDescent="0.2">
      <c r="A278" s="334"/>
      <c r="B278" s="334"/>
      <c r="C278" s="334"/>
      <c r="D278" s="334"/>
      <c r="E278" s="334"/>
      <c r="F278" s="334"/>
      <c r="G278" s="334"/>
      <c r="H278" s="334"/>
      <c r="I278" s="334"/>
      <c r="J278" s="334"/>
      <c r="K278" s="334"/>
      <c r="L278" s="334"/>
    </row>
    <row r="279" spans="1:12" x14ac:dyDescent="0.2">
      <c r="A279" s="334"/>
      <c r="B279" s="334"/>
      <c r="C279" s="334"/>
      <c r="D279" s="334"/>
      <c r="E279" s="334"/>
      <c r="F279" s="334"/>
      <c r="G279" s="334"/>
      <c r="H279" s="334"/>
      <c r="I279" s="334"/>
      <c r="J279" s="334"/>
      <c r="K279" s="334"/>
      <c r="L279" s="334"/>
    </row>
    <row r="280" spans="1:12" x14ac:dyDescent="0.2">
      <c r="A280" s="334"/>
      <c r="B280" s="334"/>
      <c r="C280" s="334"/>
      <c r="D280" s="334"/>
      <c r="E280" s="334"/>
      <c r="F280" s="334"/>
      <c r="G280" s="334"/>
      <c r="H280" s="334"/>
      <c r="I280" s="334"/>
      <c r="J280" s="334"/>
      <c r="K280" s="334"/>
      <c r="L280" s="334"/>
    </row>
    <row r="281" spans="1:12" x14ac:dyDescent="0.2">
      <c r="A281" s="334"/>
      <c r="B281" s="334"/>
      <c r="C281" s="334"/>
      <c r="D281" s="334"/>
      <c r="E281" s="334"/>
      <c r="F281" s="334"/>
      <c r="G281" s="334"/>
      <c r="H281" s="334"/>
      <c r="I281" s="334"/>
      <c r="J281" s="334"/>
      <c r="K281" s="334"/>
      <c r="L281" s="334"/>
    </row>
    <row r="282" spans="1:12" x14ac:dyDescent="0.2">
      <c r="A282" s="334"/>
      <c r="B282" s="334"/>
      <c r="C282" s="334"/>
      <c r="D282" s="334"/>
      <c r="E282" s="334"/>
      <c r="F282" s="334"/>
      <c r="G282" s="334"/>
      <c r="H282" s="334"/>
      <c r="I282" s="334"/>
      <c r="J282" s="334"/>
      <c r="K282" s="334"/>
      <c r="L282" s="334"/>
    </row>
    <row r="283" spans="1:12" x14ac:dyDescent="0.2">
      <c r="A283" s="334"/>
      <c r="B283" s="334"/>
      <c r="C283" s="334"/>
      <c r="D283" s="334"/>
      <c r="E283" s="334"/>
      <c r="F283" s="334"/>
      <c r="G283" s="334"/>
      <c r="H283" s="334"/>
      <c r="I283" s="334"/>
      <c r="J283" s="334"/>
      <c r="K283" s="334"/>
      <c r="L283" s="334"/>
    </row>
    <row r="284" spans="1:12" x14ac:dyDescent="0.2">
      <c r="A284" s="334"/>
      <c r="B284" s="334"/>
      <c r="C284" s="334"/>
      <c r="D284" s="334"/>
      <c r="E284" s="334"/>
      <c r="F284" s="334"/>
      <c r="G284" s="334"/>
      <c r="H284" s="334"/>
      <c r="I284" s="334"/>
      <c r="J284" s="334"/>
      <c r="K284" s="334"/>
      <c r="L284" s="334"/>
    </row>
    <row r="285" spans="1:12" x14ac:dyDescent="0.2">
      <c r="A285" s="334"/>
      <c r="B285" s="334"/>
      <c r="C285" s="334"/>
      <c r="D285" s="334"/>
      <c r="E285" s="334"/>
      <c r="F285" s="334"/>
      <c r="G285" s="334"/>
      <c r="H285" s="334"/>
      <c r="I285" s="334"/>
      <c r="J285" s="334"/>
      <c r="K285" s="334"/>
      <c r="L285" s="334"/>
    </row>
    <row r="286" spans="1:12" x14ac:dyDescent="0.2">
      <c r="A286" s="334"/>
      <c r="B286" s="334"/>
      <c r="C286" s="334"/>
      <c r="D286" s="334"/>
      <c r="E286" s="334"/>
      <c r="F286" s="334"/>
      <c r="G286" s="334"/>
      <c r="H286" s="334"/>
      <c r="I286" s="334"/>
      <c r="J286" s="334"/>
      <c r="K286" s="334"/>
      <c r="L286" s="334"/>
    </row>
    <row r="287" spans="1:12" x14ac:dyDescent="0.2">
      <c r="A287" s="334"/>
      <c r="B287" s="334"/>
      <c r="C287" s="334"/>
      <c r="D287" s="334"/>
      <c r="E287" s="334"/>
      <c r="F287" s="334"/>
      <c r="G287" s="334"/>
      <c r="H287" s="334"/>
      <c r="I287" s="334"/>
      <c r="J287" s="334"/>
      <c r="K287" s="334"/>
      <c r="L287" s="334"/>
    </row>
    <row r="288" spans="1:12" x14ac:dyDescent="0.2">
      <c r="A288" s="334"/>
      <c r="B288" s="334"/>
      <c r="C288" s="334"/>
      <c r="D288" s="334"/>
      <c r="E288" s="334"/>
      <c r="F288" s="334"/>
      <c r="G288" s="334"/>
      <c r="H288" s="334"/>
      <c r="I288" s="334"/>
      <c r="J288" s="334"/>
      <c r="K288" s="334"/>
      <c r="L288" s="334"/>
    </row>
    <row r="289" spans="1:12" x14ac:dyDescent="0.2">
      <c r="A289" s="334"/>
      <c r="B289" s="334"/>
      <c r="C289" s="334"/>
      <c r="D289" s="334"/>
      <c r="E289" s="334"/>
      <c r="F289" s="334"/>
      <c r="G289" s="334"/>
      <c r="H289" s="334"/>
      <c r="I289" s="334"/>
      <c r="J289" s="334"/>
      <c r="K289" s="334"/>
      <c r="L289" s="334"/>
    </row>
    <row r="290" spans="1:12" x14ac:dyDescent="0.2">
      <c r="A290" s="334"/>
      <c r="B290" s="334"/>
      <c r="C290" s="334"/>
      <c r="D290" s="334"/>
      <c r="E290" s="334"/>
      <c r="F290" s="334"/>
      <c r="G290" s="334"/>
      <c r="H290" s="334"/>
      <c r="I290" s="334"/>
      <c r="J290" s="334"/>
      <c r="K290" s="334"/>
      <c r="L290" s="334"/>
    </row>
    <row r="291" spans="1:12" x14ac:dyDescent="0.2">
      <c r="A291" s="334"/>
      <c r="B291" s="334"/>
      <c r="C291" s="334"/>
      <c r="D291" s="334"/>
      <c r="E291" s="334"/>
      <c r="F291" s="334"/>
      <c r="G291" s="334"/>
      <c r="H291" s="334"/>
      <c r="I291" s="334"/>
      <c r="J291" s="334"/>
      <c r="K291" s="334"/>
      <c r="L291" s="334"/>
    </row>
    <row r="292" spans="1:12" x14ac:dyDescent="0.2">
      <c r="A292" s="334"/>
      <c r="B292" s="334"/>
      <c r="C292" s="334"/>
      <c r="D292" s="334"/>
      <c r="E292" s="334"/>
      <c r="F292" s="334"/>
      <c r="G292" s="334"/>
      <c r="H292" s="334"/>
      <c r="I292" s="334"/>
      <c r="J292" s="334"/>
      <c r="K292" s="334"/>
      <c r="L292" s="334"/>
    </row>
    <row r="293" spans="1:12" x14ac:dyDescent="0.2">
      <c r="A293" s="334"/>
      <c r="B293" s="334"/>
      <c r="C293" s="334"/>
      <c r="D293" s="334"/>
      <c r="E293" s="334"/>
      <c r="F293" s="334"/>
      <c r="G293" s="334"/>
      <c r="H293" s="334"/>
      <c r="I293" s="334"/>
      <c r="J293" s="334"/>
      <c r="K293" s="334"/>
      <c r="L293" s="334"/>
    </row>
    <row r="294" spans="1:12" x14ac:dyDescent="0.2">
      <c r="A294" s="334"/>
      <c r="B294" s="334"/>
      <c r="C294" s="334"/>
      <c r="D294" s="334"/>
      <c r="E294" s="334"/>
      <c r="F294" s="334"/>
      <c r="G294" s="334"/>
      <c r="H294" s="334"/>
      <c r="I294" s="334"/>
      <c r="J294" s="334"/>
      <c r="K294" s="334"/>
      <c r="L294" s="334"/>
    </row>
    <row r="295" spans="1:12" x14ac:dyDescent="0.2">
      <c r="A295" s="334"/>
      <c r="B295" s="334"/>
      <c r="C295" s="334"/>
      <c r="D295" s="334"/>
      <c r="E295" s="334"/>
      <c r="F295" s="334"/>
      <c r="G295" s="334"/>
      <c r="H295" s="334"/>
      <c r="I295" s="334"/>
      <c r="J295" s="334"/>
      <c r="K295" s="334"/>
      <c r="L295" s="334"/>
    </row>
    <row r="296" spans="1:12" x14ac:dyDescent="0.2">
      <c r="A296" s="334"/>
      <c r="B296" s="334"/>
      <c r="C296" s="334"/>
      <c r="D296" s="334"/>
      <c r="E296" s="334"/>
      <c r="F296" s="334"/>
      <c r="G296" s="334"/>
      <c r="H296" s="334"/>
      <c r="I296" s="334"/>
      <c r="J296" s="334"/>
      <c r="K296" s="334"/>
      <c r="L296" s="334"/>
    </row>
    <row r="297" spans="1:12" x14ac:dyDescent="0.2">
      <c r="A297" s="334"/>
      <c r="B297" s="334"/>
      <c r="C297" s="334"/>
      <c r="D297" s="334"/>
      <c r="E297" s="334"/>
      <c r="F297" s="334"/>
      <c r="G297" s="334"/>
      <c r="H297" s="334"/>
      <c r="I297" s="334"/>
      <c r="J297" s="334"/>
      <c r="K297" s="334"/>
      <c r="L297" s="334"/>
    </row>
    <row r="298" spans="1:12" x14ac:dyDescent="0.2">
      <c r="A298" s="334"/>
      <c r="B298" s="334"/>
      <c r="C298" s="334"/>
      <c r="D298" s="334"/>
      <c r="E298" s="334"/>
      <c r="F298" s="334"/>
      <c r="G298" s="334"/>
      <c r="H298" s="334"/>
      <c r="I298" s="334"/>
      <c r="J298" s="334"/>
      <c r="K298" s="334"/>
      <c r="L298" s="334"/>
    </row>
    <row r="299" spans="1:12" x14ac:dyDescent="0.2">
      <c r="A299" s="334"/>
      <c r="B299" s="334"/>
      <c r="C299" s="334"/>
      <c r="D299" s="334"/>
      <c r="E299" s="334"/>
      <c r="F299" s="334"/>
      <c r="G299" s="334"/>
      <c r="H299" s="334"/>
      <c r="I299" s="334"/>
      <c r="J299" s="334"/>
      <c r="K299" s="334"/>
      <c r="L299" s="334"/>
    </row>
    <row r="300" spans="1:12" x14ac:dyDescent="0.2">
      <c r="A300" s="334"/>
      <c r="B300" s="334"/>
      <c r="C300" s="334"/>
      <c r="D300" s="334"/>
      <c r="E300" s="334"/>
      <c r="F300" s="334"/>
      <c r="G300" s="334"/>
      <c r="H300" s="334"/>
      <c r="I300" s="334"/>
      <c r="J300" s="334"/>
      <c r="K300" s="334"/>
      <c r="L300" s="334"/>
    </row>
    <row r="301" spans="1:12" x14ac:dyDescent="0.2">
      <c r="A301" s="334"/>
      <c r="B301" s="334"/>
      <c r="C301" s="334"/>
      <c r="D301" s="334"/>
      <c r="E301" s="352"/>
      <c r="F301" s="353"/>
      <c r="G301" s="335"/>
      <c r="H301" s="335"/>
      <c r="I301" s="337"/>
      <c r="J301" s="334"/>
      <c r="K301" s="338"/>
      <c r="L301" s="338"/>
    </row>
    <row r="302" spans="1:12" x14ac:dyDescent="0.2">
      <c r="A302" s="334"/>
      <c r="B302" s="334"/>
      <c r="C302" s="334"/>
      <c r="D302" s="334"/>
      <c r="E302" s="352"/>
      <c r="F302" s="353"/>
      <c r="G302" s="335"/>
      <c r="H302" s="335"/>
      <c r="I302" s="337"/>
      <c r="J302" s="334"/>
      <c r="K302" s="338"/>
      <c r="L302" s="338"/>
    </row>
    <row r="303" spans="1:12" x14ac:dyDescent="0.2">
      <c r="A303" s="334"/>
      <c r="B303" s="334"/>
      <c r="C303" s="334"/>
      <c r="D303" s="334"/>
      <c r="E303" s="352"/>
      <c r="F303" s="353"/>
      <c r="G303" s="335"/>
      <c r="H303" s="335"/>
      <c r="I303" s="337"/>
      <c r="J303" s="334"/>
      <c r="K303" s="338"/>
      <c r="L303" s="338"/>
    </row>
    <row r="304" spans="1:12" x14ac:dyDescent="0.2">
      <c r="A304" s="334"/>
      <c r="B304" s="334"/>
      <c r="C304" s="334"/>
      <c r="D304" s="334"/>
      <c r="E304" s="352"/>
      <c r="F304" s="353"/>
      <c r="G304" s="335"/>
      <c r="H304" s="335"/>
      <c r="I304" s="337"/>
      <c r="J304" s="334"/>
      <c r="K304" s="338"/>
      <c r="L304" s="338"/>
    </row>
    <row r="305" spans="1:12" x14ac:dyDescent="0.2">
      <c r="A305" s="334"/>
      <c r="B305" s="334"/>
      <c r="C305" s="334"/>
      <c r="D305" s="334"/>
      <c r="E305" s="352"/>
      <c r="F305" s="353"/>
      <c r="G305" s="335"/>
      <c r="H305" s="335"/>
      <c r="I305" s="337"/>
      <c r="J305" s="334"/>
      <c r="K305" s="338"/>
      <c r="L305" s="338"/>
    </row>
    <row r="306" spans="1:12" x14ac:dyDescent="0.2">
      <c r="A306" s="334"/>
      <c r="B306" s="334"/>
      <c r="C306" s="334"/>
      <c r="D306" s="334"/>
      <c r="E306" s="352"/>
      <c r="F306" s="353"/>
      <c r="G306" s="335"/>
      <c r="H306" s="335"/>
      <c r="I306" s="337"/>
      <c r="J306" s="334"/>
      <c r="K306" s="338"/>
      <c r="L306" s="338"/>
    </row>
    <row r="307" spans="1:12" x14ac:dyDescent="0.2">
      <c r="A307" s="334"/>
      <c r="B307" s="334"/>
      <c r="C307" s="334"/>
      <c r="D307" s="334"/>
      <c r="E307" s="352"/>
      <c r="F307" s="353"/>
      <c r="G307" s="335"/>
      <c r="H307" s="335"/>
      <c r="I307" s="337"/>
      <c r="J307" s="334"/>
      <c r="K307" s="338"/>
      <c r="L307" s="338"/>
    </row>
    <row r="308" spans="1:12" x14ac:dyDescent="0.2">
      <c r="A308" s="334"/>
      <c r="B308" s="334"/>
      <c r="C308" s="334"/>
      <c r="D308" s="334"/>
      <c r="E308" s="352"/>
      <c r="F308" s="353"/>
      <c r="G308" s="335"/>
      <c r="H308" s="335"/>
      <c r="I308" s="337"/>
      <c r="J308" s="334"/>
      <c r="K308" s="338"/>
      <c r="L308" s="338"/>
    </row>
    <row r="309" spans="1:12" x14ac:dyDescent="0.2">
      <c r="A309" s="334"/>
      <c r="B309" s="334"/>
      <c r="C309" s="334"/>
      <c r="D309" s="334"/>
      <c r="E309" s="352"/>
      <c r="F309" s="353"/>
      <c r="G309" s="335"/>
      <c r="H309" s="335"/>
      <c r="I309" s="337"/>
      <c r="J309" s="334"/>
      <c r="K309" s="338"/>
      <c r="L309" s="338"/>
    </row>
    <row r="310" spans="1:12" x14ac:dyDescent="0.2">
      <c r="A310" s="334"/>
      <c r="B310" s="334"/>
      <c r="C310" s="334"/>
      <c r="D310" s="334"/>
      <c r="E310" s="352"/>
      <c r="F310" s="353"/>
      <c r="G310" s="335"/>
      <c r="H310" s="335"/>
      <c r="I310" s="337"/>
      <c r="J310" s="334"/>
      <c r="K310" s="338"/>
      <c r="L310" s="338"/>
    </row>
    <row r="311" spans="1:12" x14ac:dyDescent="0.2">
      <c r="A311" s="334"/>
      <c r="B311" s="334"/>
      <c r="C311" s="334"/>
      <c r="D311" s="334"/>
      <c r="E311" s="352"/>
      <c r="F311" s="353"/>
      <c r="G311" s="335"/>
      <c r="H311" s="335"/>
      <c r="I311" s="337"/>
      <c r="J311" s="334"/>
      <c r="K311" s="338"/>
      <c r="L311" s="338"/>
    </row>
    <row r="312" spans="1:12" x14ac:dyDescent="0.2">
      <c r="A312" s="334"/>
      <c r="B312" s="334"/>
      <c r="C312" s="334"/>
      <c r="D312" s="334"/>
      <c r="E312" s="352"/>
      <c r="F312" s="353"/>
      <c r="G312" s="335"/>
      <c r="H312" s="335"/>
      <c r="I312" s="337"/>
      <c r="J312" s="334"/>
      <c r="K312" s="338"/>
      <c r="L312" s="338"/>
    </row>
    <row r="313" spans="1:12" x14ac:dyDescent="0.2">
      <c r="A313" s="334"/>
      <c r="B313" s="334"/>
      <c r="C313" s="334"/>
      <c r="D313" s="334"/>
      <c r="E313" s="352"/>
      <c r="F313" s="353"/>
      <c r="G313" s="335"/>
      <c r="H313" s="335"/>
      <c r="I313" s="337"/>
      <c r="J313" s="334"/>
      <c r="K313" s="338"/>
      <c r="L313" s="338"/>
    </row>
    <row r="314" spans="1:12" x14ac:dyDescent="0.2">
      <c r="A314" s="334"/>
      <c r="B314" s="334"/>
      <c r="C314" s="334"/>
      <c r="D314" s="334"/>
      <c r="E314" s="352"/>
      <c r="F314" s="353"/>
      <c r="G314" s="335"/>
      <c r="H314" s="335"/>
      <c r="I314" s="337"/>
      <c r="J314" s="334"/>
      <c r="K314" s="338"/>
      <c r="L314" s="338"/>
    </row>
    <row r="315" spans="1:12" x14ac:dyDescent="0.2">
      <c r="A315" s="334"/>
      <c r="B315" s="334"/>
      <c r="C315" s="334"/>
      <c r="D315" s="334"/>
      <c r="E315" s="352"/>
      <c r="F315" s="353"/>
      <c r="G315" s="335"/>
      <c r="H315" s="335"/>
      <c r="I315" s="337"/>
      <c r="J315" s="334"/>
      <c r="K315" s="338"/>
      <c r="L315" s="338"/>
    </row>
    <row r="316" spans="1:12" x14ac:dyDescent="0.2">
      <c r="A316" s="334"/>
      <c r="B316" s="334"/>
      <c r="C316" s="334"/>
      <c r="D316" s="334"/>
      <c r="E316" s="352"/>
      <c r="F316" s="353"/>
      <c r="G316" s="335"/>
      <c r="H316" s="335"/>
      <c r="I316" s="337"/>
      <c r="J316" s="334"/>
      <c r="K316" s="338"/>
      <c r="L316" s="338"/>
    </row>
    <row r="317" spans="1:12" x14ac:dyDescent="0.2">
      <c r="A317" s="334"/>
      <c r="B317" s="334"/>
      <c r="C317" s="334"/>
      <c r="D317" s="334"/>
      <c r="E317" s="352"/>
      <c r="F317" s="353"/>
      <c r="G317" s="335"/>
      <c r="H317" s="335"/>
      <c r="I317" s="337"/>
      <c r="J317" s="334"/>
      <c r="K317" s="338"/>
      <c r="L317" s="338"/>
    </row>
    <row r="318" spans="1:12" x14ac:dyDescent="0.2">
      <c r="A318" s="334"/>
      <c r="B318" s="334"/>
      <c r="C318" s="334"/>
      <c r="D318" s="334"/>
      <c r="E318" s="352"/>
      <c r="F318" s="353"/>
      <c r="G318" s="335"/>
      <c r="H318" s="335"/>
      <c r="I318" s="337"/>
      <c r="J318" s="334"/>
      <c r="K318" s="338"/>
      <c r="L318" s="338"/>
    </row>
    <row r="319" spans="1:12" x14ac:dyDescent="0.2">
      <c r="A319" s="334"/>
      <c r="B319" s="334"/>
      <c r="C319" s="334"/>
      <c r="D319" s="334"/>
      <c r="E319" s="352"/>
      <c r="F319" s="353"/>
      <c r="G319" s="335"/>
      <c r="H319" s="335"/>
      <c r="I319" s="337"/>
      <c r="J319" s="334"/>
      <c r="K319" s="338"/>
      <c r="L319" s="338"/>
    </row>
    <row r="320" spans="1:12" x14ac:dyDescent="0.2">
      <c r="A320" s="334"/>
      <c r="B320" s="334"/>
      <c r="C320" s="334"/>
      <c r="D320" s="334"/>
      <c r="E320" s="352"/>
      <c r="F320" s="353"/>
      <c r="G320" s="335"/>
      <c r="H320" s="335"/>
      <c r="I320" s="337"/>
      <c r="J320" s="334"/>
      <c r="K320" s="338"/>
      <c r="L320" s="338"/>
    </row>
    <row r="321" spans="1:12" x14ac:dyDescent="0.2">
      <c r="A321" s="334"/>
      <c r="B321" s="334"/>
      <c r="C321" s="334"/>
      <c r="D321" s="334"/>
      <c r="E321" s="352"/>
      <c r="F321" s="353"/>
      <c r="G321" s="335"/>
      <c r="H321" s="335"/>
      <c r="I321" s="337"/>
      <c r="J321" s="334"/>
      <c r="K321" s="338"/>
      <c r="L321" s="338"/>
    </row>
    <row r="322" spans="1:12" x14ac:dyDescent="0.2">
      <c r="A322" s="334"/>
      <c r="B322" s="334"/>
      <c r="C322" s="334"/>
      <c r="D322" s="334"/>
      <c r="E322" s="352"/>
      <c r="F322" s="353"/>
      <c r="G322" s="335"/>
      <c r="H322" s="335"/>
      <c r="I322" s="337"/>
      <c r="J322" s="334"/>
      <c r="K322" s="338"/>
      <c r="L322" s="338"/>
    </row>
    <row r="323" spans="1:12" x14ac:dyDescent="0.2">
      <c r="A323" s="334"/>
      <c r="B323" s="334"/>
      <c r="C323" s="334"/>
      <c r="D323" s="334"/>
      <c r="E323" s="352"/>
      <c r="F323" s="353"/>
      <c r="G323" s="335"/>
      <c r="H323" s="335"/>
      <c r="I323" s="337"/>
      <c r="J323" s="334"/>
      <c r="K323" s="338"/>
      <c r="L323" s="338"/>
    </row>
    <row r="324" spans="1:12" x14ac:dyDescent="0.2">
      <c r="A324" s="334"/>
      <c r="B324" s="334"/>
      <c r="C324" s="334"/>
      <c r="D324" s="334"/>
      <c r="E324" s="352"/>
      <c r="F324" s="353"/>
      <c r="G324" s="335"/>
      <c r="H324" s="335"/>
      <c r="I324" s="337"/>
      <c r="J324" s="334"/>
      <c r="K324" s="338"/>
      <c r="L324" s="338"/>
    </row>
    <row r="325" spans="1:12" x14ac:dyDescent="0.2">
      <c r="A325" s="334"/>
      <c r="B325" s="334"/>
      <c r="C325" s="334"/>
      <c r="D325" s="334"/>
      <c r="E325" s="352"/>
      <c r="F325" s="353"/>
      <c r="G325" s="335"/>
      <c r="H325" s="335"/>
      <c r="I325" s="337"/>
      <c r="J325" s="334"/>
      <c r="K325" s="338"/>
      <c r="L325" s="338"/>
    </row>
    <row r="326" spans="1:12" x14ac:dyDescent="0.2">
      <c r="A326" s="334"/>
      <c r="B326" s="334"/>
      <c r="C326" s="334"/>
      <c r="D326" s="334"/>
      <c r="E326" s="352"/>
      <c r="F326" s="353"/>
      <c r="G326" s="335"/>
      <c r="H326" s="335"/>
      <c r="I326" s="337"/>
      <c r="J326" s="334"/>
      <c r="K326" s="338"/>
      <c r="L326" s="338"/>
    </row>
    <row r="327" spans="1:12" x14ac:dyDescent="0.2">
      <c r="A327" s="334"/>
      <c r="B327" s="334"/>
      <c r="C327" s="334"/>
      <c r="D327" s="334"/>
      <c r="E327" s="352"/>
      <c r="F327" s="353"/>
      <c r="G327" s="335"/>
      <c r="H327" s="335"/>
      <c r="I327" s="337"/>
      <c r="J327" s="334"/>
      <c r="K327" s="338"/>
      <c r="L327" s="338"/>
    </row>
    <row r="328" spans="1:12" x14ac:dyDescent="0.2">
      <c r="A328" s="334"/>
      <c r="B328" s="334"/>
      <c r="C328" s="334"/>
      <c r="D328" s="334"/>
      <c r="E328" s="352"/>
      <c r="F328" s="353"/>
      <c r="G328" s="335"/>
      <c r="H328" s="335"/>
      <c r="I328" s="337"/>
      <c r="J328" s="334"/>
      <c r="K328" s="338"/>
      <c r="L328" s="338"/>
    </row>
    <row r="329" spans="1:12" x14ac:dyDescent="0.2">
      <c r="A329" s="334"/>
      <c r="B329" s="334"/>
      <c r="C329" s="334"/>
      <c r="D329" s="334"/>
      <c r="E329" s="352"/>
      <c r="F329" s="353"/>
      <c r="G329" s="335"/>
      <c r="H329" s="335"/>
      <c r="I329" s="337"/>
      <c r="J329" s="334"/>
      <c r="K329" s="338"/>
      <c r="L329" s="338"/>
    </row>
    <row r="330" spans="1:12" x14ac:dyDescent="0.2">
      <c r="A330" s="334"/>
      <c r="B330" s="334"/>
      <c r="C330" s="334"/>
      <c r="D330" s="334"/>
      <c r="E330" s="352"/>
      <c r="F330" s="353"/>
      <c r="G330" s="335"/>
      <c r="H330" s="335"/>
      <c r="I330" s="337"/>
      <c r="J330" s="334"/>
      <c r="K330" s="338"/>
      <c r="L330" s="338"/>
    </row>
    <row r="331" spans="1:12" x14ac:dyDescent="0.2">
      <c r="A331" s="334"/>
      <c r="B331" s="334"/>
      <c r="C331" s="334"/>
      <c r="D331" s="334"/>
      <c r="E331" s="352"/>
      <c r="F331" s="353"/>
      <c r="G331" s="335"/>
      <c r="H331" s="335"/>
      <c r="I331" s="337"/>
      <c r="J331" s="334"/>
      <c r="K331" s="338"/>
      <c r="L331" s="338"/>
    </row>
    <row r="332" spans="1:12" x14ac:dyDescent="0.2">
      <c r="A332" s="334"/>
      <c r="B332" s="334"/>
      <c r="C332" s="334"/>
      <c r="D332" s="334"/>
      <c r="E332" s="352"/>
      <c r="F332" s="353"/>
      <c r="G332" s="335"/>
      <c r="H332" s="335"/>
      <c r="I332" s="337"/>
      <c r="J332" s="334"/>
      <c r="K332" s="338"/>
      <c r="L332" s="338"/>
    </row>
    <row r="333" spans="1:12" x14ac:dyDescent="0.2">
      <c r="A333" s="334"/>
      <c r="B333" s="334"/>
      <c r="C333" s="334"/>
      <c r="D333" s="334"/>
      <c r="E333" s="352"/>
      <c r="F333" s="353"/>
      <c r="G333" s="335"/>
      <c r="H333" s="335"/>
      <c r="I333" s="337"/>
      <c r="J333" s="334"/>
      <c r="K333" s="338"/>
      <c r="L333" s="338"/>
    </row>
    <row r="334" spans="1:12" x14ac:dyDescent="0.2">
      <c r="A334" s="334"/>
      <c r="B334" s="334"/>
      <c r="C334" s="334"/>
      <c r="D334" s="334"/>
      <c r="E334" s="352"/>
      <c r="F334" s="353"/>
      <c r="G334" s="335"/>
      <c r="H334" s="335"/>
      <c r="I334" s="337"/>
      <c r="J334" s="334"/>
      <c r="K334" s="338"/>
      <c r="L334" s="338"/>
    </row>
    <row r="335" spans="1:12" x14ac:dyDescent="0.2">
      <c r="A335" s="334"/>
      <c r="B335" s="334"/>
      <c r="C335" s="334"/>
      <c r="D335" s="334"/>
      <c r="E335" s="352"/>
      <c r="F335" s="353"/>
      <c r="G335" s="335"/>
      <c r="H335" s="335"/>
      <c r="I335" s="337"/>
      <c r="J335" s="334"/>
      <c r="K335" s="338"/>
      <c r="L335" s="338"/>
    </row>
    <row r="336" spans="1:12"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sheetData>
  <pageMargins left="0.7" right="0.7" top="0.75" bottom="0.75" header="0.3" footer="0.3"/>
  <pageSetup paperSize="9" orientation="portrait" horizontalDpi="4294967292" verticalDpi="4294967292" r:id="rId1"/>
  <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view="pageLayout" topLeftCell="A10" zoomScale="115" zoomScalePageLayoutView="115" workbookViewId="0">
      <selection activeCell="I47" sqref="I47"/>
    </sheetView>
  </sheetViews>
  <sheetFormatPr defaultColWidth="0" defaultRowHeight="11.25" zeroHeight="1" x14ac:dyDescent="0.2"/>
  <cols>
    <col min="1" max="6" width="9.33203125" style="466" customWidth="1"/>
    <col min="7" max="7" width="11" style="466" bestFit="1" customWidth="1"/>
    <col min="8" max="11" width="9.33203125" style="466" customWidth="1"/>
    <col min="12" max="16384" width="9.33203125" style="466" hidden="1"/>
  </cols>
  <sheetData>
    <row r="1" spans="1:10" x14ac:dyDescent="0.2"/>
    <row r="2" spans="1:10" ht="31.5" x14ac:dyDescent="0.5">
      <c r="A2" s="467" t="s">
        <v>281</v>
      </c>
    </row>
    <row r="3" spans="1:10" x14ac:dyDescent="0.2"/>
    <row r="4" spans="1:10" ht="15" x14ac:dyDescent="0.25">
      <c r="A4" s="468" t="s">
        <v>415</v>
      </c>
      <c r="B4" s="468"/>
      <c r="C4" s="468"/>
      <c r="D4" s="468"/>
      <c r="E4" s="468"/>
      <c r="F4" s="468"/>
      <c r="G4" s="468"/>
      <c r="H4" s="468"/>
      <c r="I4" s="468"/>
      <c r="J4" s="469"/>
    </row>
    <row r="5" spans="1:10" ht="15" x14ac:dyDescent="0.25">
      <c r="A5" s="469"/>
      <c r="B5" s="469"/>
      <c r="C5" s="469"/>
      <c r="D5" s="469"/>
      <c r="E5" s="469"/>
      <c r="F5" s="469"/>
      <c r="G5" s="469"/>
      <c r="H5" s="469"/>
      <c r="I5" s="469"/>
      <c r="J5" s="469"/>
    </row>
    <row r="6" spans="1:10" ht="15" x14ac:dyDescent="0.25">
      <c r="A6" s="469"/>
      <c r="B6" s="469"/>
      <c r="C6" s="469"/>
      <c r="D6" s="469"/>
      <c r="E6" s="469"/>
      <c r="F6" s="469"/>
      <c r="G6" s="469"/>
      <c r="H6" s="469"/>
      <c r="I6" s="469"/>
      <c r="J6" s="469"/>
    </row>
    <row r="7" spans="1:10" ht="15" customHeight="1" x14ac:dyDescent="0.2">
      <c r="A7" s="636" t="s">
        <v>318</v>
      </c>
      <c r="B7" s="636"/>
      <c r="C7" s="636"/>
      <c r="D7" s="636"/>
      <c r="E7" s="636"/>
      <c r="F7" s="636"/>
      <c r="G7" s="636"/>
      <c r="H7" s="636"/>
      <c r="I7" s="636"/>
      <c r="J7" s="636"/>
    </row>
    <row r="8" spans="1:10" ht="15" customHeight="1" x14ac:dyDescent="0.2">
      <c r="A8" s="636"/>
      <c r="B8" s="636"/>
      <c r="C8" s="636"/>
      <c r="D8" s="636"/>
      <c r="E8" s="636"/>
      <c r="F8" s="636"/>
      <c r="G8" s="636"/>
      <c r="H8" s="636"/>
      <c r="I8" s="636"/>
      <c r="J8" s="636"/>
    </row>
    <row r="9" spans="1:10" ht="15" customHeight="1" x14ac:dyDescent="0.2">
      <c r="A9" s="636"/>
      <c r="B9" s="636"/>
      <c r="C9" s="636"/>
      <c r="D9" s="636"/>
      <c r="E9" s="636"/>
      <c r="F9" s="636"/>
      <c r="G9" s="636"/>
      <c r="H9" s="636"/>
      <c r="I9" s="636"/>
      <c r="J9" s="636"/>
    </row>
    <row r="10" spans="1:10" ht="15" x14ac:dyDescent="0.25">
      <c r="A10" s="469"/>
      <c r="B10" s="469"/>
      <c r="C10" s="469"/>
      <c r="D10" s="469"/>
      <c r="E10" s="469"/>
      <c r="F10" s="469"/>
      <c r="G10" s="469"/>
      <c r="H10" s="469"/>
      <c r="I10" s="469"/>
      <c r="J10" s="469"/>
    </row>
    <row r="11" spans="1:10" ht="15" customHeight="1" x14ac:dyDescent="0.2">
      <c r="A11" s="637" t="s">
        <v>319</v>
      </c>
      <c r="B11" s="637"/>
      <c r="C11" s="637"/>
      <c r="D11" s="637"/>
      <c r="E11" s="637"/>
      <c r="F11" s="637"/>
      <c r="G11" s="637"/>
      <c r="H11" s="637"/>
      <c r="I11" s="637"/>
      <c r="J11" s="637"/>
    </row>
    <row r="12" spans="1:10" ht="15" customHeight="1" x14ac:dyDescent="0.2">
      <c r="A12" s="637"/>
      <c r="B12" s="637"/>
      <c r="C12" s="637"/>
      <c r="D12" s="637"/>
      <c r="E12" s="637"/>
      <c r="F12" s="637"/>
      <c r="G12" s="637"/>
      <c r="H12" s="637"/>
      <c r="I12" s="637"/>
      <c r="J12" s="637"/>
    </row>
    <row r="13" spans="1:10" ht="15" customHeight="1" x14ac:dyDescent="0.2">
      <c r="A13" s="637"/>
      <c r="B13" s="637"/>
      <c r="C13" s="637"/>
      <c r="D13" s="637"/>
      <c r="E13" s="637"/>
      <c r="F13" s="637"/>
      <c r="G13" s="637"/>
      <c r="H13" s="637"/>
      <c r="I13" s="637"/>
      <c r="J13" s="637"/>
    </row>
    <row r="14" spans="1:10" ht="15" x14ac:dyDescent="0.25">
      <c r="A14" s="469"/>
      <c r="B14" s="469"/>
      <c r="C14" s="469"/>
      <c r="D14" s="469"/>
      <c r="E14" s="469"/>
      <c r="F14" s="469"/>
      <c r="G14" s="469"/>
      <c r="H14" s="469"/>
      <c r="I14" s="469"/>
      <c r="J14" s="469"/>
    </row>
    <row r="15" spans="1:10" ht="15" customHeight="1" x14ac:dyDescent="0.2">
      <c r="A15" s="638" t="s">
        <v>305</v>
      </c>
      <c r="B15" s="638"/>
      <c r="C15" s="638"/>
      <c r="D15" s="638"/>
      <c r="E15" s="638"/>
      <c r="F15" s="638"/>
      <c r="G15" s="638"/>
      <c r="H15" s="638"/>
      <c r="I15" s="638"/>
      <c r="J15" s="638"/>
    </row>
    <row r="16" spans="1:10" ht="15" customHeight="1" x14ac:dyDescent="0.2">
      <c r="A16" s="638"/>
      <c r="B16" s="638"/>
      <c r="C16" s="638"/>
      <c r="D16" s="638"/>
      <c r="E16" s="638"/>
      <c r="F16" s="638"/>
      <c r="G16" s="638"/>
      <c r="H16" s="638"/>
      <c r="I16" s="638"/>
      <c r="J16" s="638"/>
    </row>
    <row r="17" spans="1:10" ht="15" customHeight="1" x14ac:dyDescent="0.2">
      <c r="A17" s="638"/>
      <c r="B17" s="638"/>
      <c r="C17" s="638"/>
      <c r="D17" s="638"/>
      <c r="E17" s="638"/>
      <c r="F17" s="638"/>
      <c r="G17" s="638"/>
      <c r="H17" s="638"/>
      <c r="I17" s="638"/>
      <c r="J17" s="638"/>
    </row>
    <row r="18" spans="1:10" ht="15" customHeight="1" x14ac:dyDescent="0.2">
      <c r="A18" s="638"/>
      <c r="B18" s="638"/>
      <c r="C18" s="638"/>
      <c r="D18" s="638"/>
      <c r="E18" s="638"/>
      <c r="F18" s="638"/>
      <c r="G18" s="638"/>
      <c r="H18" s="638"/>
      <c r="I18" s="638"/>
      <c r="J18" s="638"/>
    </row>
    <row r="19" spans="1:10" ht="15" x14ac:dyDescent="0.25">
      <c r="A19" s="469"/>
      <c r="B19" s="469"/>
      <c r="C19" s="469"/>
      <c r="D19" s="469"/>
      <c r="E19" s="469"/>
      <c r="F19" s="469"/>
      <c r="G19" s="469"/>
      <c r="H19" s="469"/>
      <c r="I19" s="469"/>
      <c r="J19" s="469"/>
    </row>
    <row r="20" spans="1:10" ht="15" x14ac:dyDescent="0.25">
      <c r="B20" s="469"/>
      <c r="C20" s="469"/>
      <c r="D20" s="469"/>
      <c r="E20" s="469"/>
      <c r="F20" s="469"/>
      <c r="G20" s="469"/>
      <c r="H20" s="469"/>
      <c r="I20" s="469"/>
      <c r="J20" s="469"/>
    </row>
    <row r="21" spans="1:10" ht="15" x14ac:dyDescent="0.25">
      <c r="A21" s="469"/>
      <c r="B21" s="469"/>
      <c r="C21" s="469"/>
      <c r="D21" s="469"/>
      <c r="E21" s="469"/>
      <c r="F21" s="469"/>
      <c r="G21" s="469"/>
      <c r="H21" s="469"/>
      <c r="I21" s="469"/>
      <c r="J21" s="469"/>
    </row>
    <row r="22" spans="1:10" ht="15" x14ac:dyDescent="0.25">
      <c r="J22" s="469"/>
    </row>
    <row r="23" spans="1:10" ht="15" x14ac:dyDescent="0.25">
      <c r="A23" s="469" t="s">
        <v>282</v>
      </c>
      <c r="J23" s="469"/>
    </row>
    <row r="24" spans="1:10" ht="15" x14ac:dyDescent="0.25">
      <c r="J24" s="469"/>
    </row>
    <row r="25" spans="1:10" ht="15" x14ac:dyDescent="0.25">
      <c r="A25" s="469"/>
      <c r="B25" s="469"/>
      <c r="C25" s="469"/>
      <c r="D25" s="469"/>
      <c r="E25" s="469"/>
      <c r="F25" s="469"/>
      <c r="G25" s="469"/>
      <c r="H25" s="469"/>
      <c r="I25" s="469"/>
      <c r="J25" s="469"/>
    </row>
    <row r="26" spans="1:10" ht="15" x14ac:dyDescent="0.25">
      <c r="A26" s="469"/>
      <c r="B26" s="469"/>
      <c r="C26" s="469"/>
      <c r="D26" s="469"/>
      <c r="E26" s="469"/>
      <c r="F26" s="469"/>
      <c r="G26" s="469"/>
      <c r="H26" s="469"/>
      <c r="I26" s="469"/>
      <c r="J26" s="469"/>
    </row>
    <row r="27" spans="1:10" ht="15" x14ac:dyDescent="0.25">
      <c r="A27" s="469"/>
      <c r="B27" s="469"/>
      <c r="C27" s="469"/>
      <c r="D27" s="469"/>
      <c r="E27" s="469"/>
      <c r="F27" s="469"/>
      <c r="G27" s="469"/>
      <c r="H27" s="469"/>
      <c r="I27" s="469"/>
      <c r="J27" s="469"/>
    </row>
    <row r="28" spans="1:10" ht="15" x14ac:dyDescent="0.25">
      <c r="A28" s="469"/>
      <c r="B28" s="469"/>
      <c r="C28" s="469"/>
      <c r="D28" s="469"/>
      <c r="E28" s="469"/>
      <c r="F28" s="469"/>
      <c r="G28" s="469"/>
      <c r="H28" s="469"/>
      <c r="I28" s="469"/>
      <c r="J28" s="469"/>
    </row>
    <row r="29" spans="1:10" ht="15" x14ac:dyDescent="0.25">
      <c r="A29" s="468"/>
      <c r="B29" s="468"/>
      <c r="C29" s="468"/>
      <c r="D29" s="468"/>
      <c r="E29" s="468"/>
      <c r="F29" s="469"/>
      <c r="G29" s="468"/>
      <c r="H29" s="468"/>
      <c r="I29" s="468"/>
      <c r="J29" s="469"/>
    </row>
    <row r="30" spans="1:10" ht="15" x14ac:dyDescent="0.25">
      <c r="A30" s="469"/>
      <c r="B30" s="469"/>
      <c r="C30" s="469"/>
      <c r="D30" s="469"/>
      <c r="E30" s="469"/>
      <c r="F30" s="469"/>
      <c r="G30" s="469"/>
      <c r="H30" s="469"/>
      <c r="I30" s="469"/>
      <c r="J30" s="469"/>
    </row>
    <row r="31" spans="1:10" ht="15" x14ac:dyDescent="0.25">
      <c r="A31" s="469" t="s">
        <v>416</v>
      </c>
      <c r="B31" s="469"/>
      <c r="C31" s="469"/>
      <c r="D31" s="469"/>
      <c r="E31" s="469"/>
      <c r="F31" s="469"/>
      <c r="G31" s="496">
        <v>42436</v>
      </c>
      <c r="H31" s="469"/>
      <c r="I31" s="469"/>
      <c r="J31" s="470"/>
    </row>
    <row r="32" spans="1:10" ht="12" x14ac:dyDescent="0.2">
      <c r="A32" s="470"/>
      <c r="B32" s="470"/>
      <c r="C32" s="470"/>
      <c r="D32" s="470"/>
      <c r="E32" s="470"/>
      <c r="F32" s="470"/>
      <c r="G32" s="470"/>
      <c r="H32" s="470"/>
      <c r="I32" s="470"/>
      <c r="J32" s="470"/>
    </row>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sheetData>
  <mergeCells count="3">
    <mergeCell ref="A7:J9"/>
    <mergeCell ref="A11:J13"/>
    <mergeCell ref="A15:J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U249"/>
  <sheetViews>
    <sheetView zoomScale="85" zoomScaleNormal="85" zoomScalePageLayoutView="80" workbookViewId="0">
      <pane ySplit="9" topLeftCell="A10" activePane="bottomLeft" state="frozen"/>
      <selection activeCell="C9" sqref="C9:F9"/>
      <selection pane="bottomLeft" activeCell="F33" sqref="F33"/>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1.33203125" style="84" bestFit="1" customWidth="1"/>
    <col min="6" max="6" width="23.33203125" style="54" customWidth="1"/>
    <col min="7" max="7" width="102.83203125" style="93" customWidth="1"/>
    <col min="8" max="8" width="24.1640625" style="93" customWidth="1"/>
    <col min="9" max="10" width="22.6640625" style="93" customWidth="1"/>
    <col min="11" max="11" width="2.1640625" style="6" customWidth="1"/>
    <col min="12" max="12" width="5.83203125" style="6" customWidth="1"/>
    <col min="13" max="13" width="29.5" style="6" customWidth="1"/>
    <col min="14" max="14" width="19.5" style="6" customWidth="1"/>
    <col min="15" max="15" width="8.33203125" style="6" customWidth="1"/>
    <col min="16" max="16" width="17" style="6" customWidth="1"/>
    <col min="17" max="17" width="16.5" style="6" customWidth="1"/>
    <col min="18" max="20" width="20.83203125" style="6" customWidth="1"/>
    <col min="21" max="16384" width="10.83203125" style="6"/>
  </cols>
  <sheetData>
    <row r="1" spans="1:21" ht="7.35" customHeight="1" x14ac:dyDescent="0.2"/>
    <row r="2" spans="1:21" ht="18" x14ac:dyDescent="0.2">
      <c r="A2" s="5">
        <v>80</v>
      </c>
      <c r="B2" s="2" t="s">
        <v>213</v>
      </c>
      <c r="G2" s="14"/>
      <c r="H2" s="6"/>
      <c r="I2" s="6"/>
      <c r="J2" s="6"/>
    </row>
    <row r="3" spans="1:21" ht="16.350000000000001" customHeight="1" x14ac:dyDescent="0.2">
      <c r="B3" s="43" t="str">
        <f>'Revenue - Base - OPTIONAL'!B3</f>
        <v>Ballarat (C)</v>
      </c>
    </row>
    <row r="4" spans="1:21" ht="13.5" thickBot="1" x14ac:dyDescent="0.25">
      <c r="B4" s="554"/>
      <c r="C4" s="554"/>
      <c r="D4" s="554"/>
      <c r="E4" s="554"/>
    </row>
    <row r="5" spans="1:21" ht="8.25" customHeight="1" x14ac:dyDescent="0.2">
      <c r="C5" s="455"/>
      <c r="D5" s="456"/>
      <c r="E5" s="457"/>
      <c r="F5" s="458"/>
      <c r="G5" s="459"/>
      <c r="H5" s="459"/>
      <c r="I5" s="459"/>
      <c r="J5" s="459"/>
      <c r="K5" s="456"/>
      <c r="L5" s="456"/>
      <c r="M5" s="456"/>
      <c r="N5" s="456"/>
      <c r="O5" s="460"/>
    </row>
    <row r="6" spans="1:21" x14ac:dyDescent="0.2">
      <c r="C6" s="13"/>
      <c r="D6" s="14"/>
      <c r="E6" s="556" t="s">
        <v>71</v>
      </c>
      <c r="F6" s="556"/>
      <c r="G6" s="556"/>
      <c r="H6" s="556"/>
      <c r="I6" s="556"/>
      <c r="J6" s="556"/>
      <c r="K6" s="556"/>
      <c r="L6" s="556"/>
      <c r="M6" s="556"/>
      <c r="N6" s="556"/>
      <c r="O6" s="31"/>
    </row>
    <row r="7" spans="1:21" ht="6.75" customHeight="1" x14ac:dyDescent="0.2">
      <c r="C7" s="13"/>
      <c r="D7" s="14"/>
      <c r="E7" s="86"/>
      <c r="F7" s="56"/>
      <c r="G7" s="160"/>
      <c r="H7" s="160"/>
      <c r="I7" s="160"/>
      <c r="J7" s="160"/>
      <c r="K7" s="14"/>
      <c r="L7" s="14"/>
      <c r="M7" s="14"/>
      <c r="N7" s="14"/>
      <c r="O7" s="31"/>
    </row>
    <row r="8" spans="1:21" ht="44.25" customHeight="1" x14ac:dyDescent="0.2">
      <c r="C8" s="13"/>
      <c r="D8" s="14"/>
      <c r="E8" s="461" t="s">
        <v>100</v>
      </c>
      <c r="F8" s="462" t="s">
        <v>124</v>
      </c>
      <c r="G8" s="463" t="s">
        <v>109</v>
      </c>
      <c r="H8" s="463" t="s">
        <v>258</v>
      </c>
      <c r="I8" s="463" t="s">
        <v>166</v>
      </c>
      <c r="J8" s="463" t="s">
        <v>266</v>
      </c>
      <c r="K8" s="14"/>
      <c r="L8" s="14"/>
      <c r="M8" s="555" t="s">
        <v>279</v>
      </c>
      <c r="N8" s="555"/>
      <c r="O8" s="31"/>
    </row>
    <row r="9" spans="1:21" ht="9.75" customHeight="1" x14ac:dyDescent="0.2">
      <c r="C9" s="13"/>
      <c r="D9" s="14"/>
      <c r="E9" s="86"/>
      <c r="F9" s="57"/>
      <c r="G9" s="160"/>
      <c r="H9" s="160"/>
      <c r="I9" s="160"/>
      <c r="J9" s="160"/>
      <c r="K9" s="14"/>
      <c r="L9" s="14"/>
      <c r="M9" s="14"/>
      <c r="N9" s="14"/>
      <c r="O9" s="31"/>
    </row>
    <row r="10" spans="1:21" ht="7.5" customHeight="1" x14ac:dyDescent="0.2">
      <c r="C10" s="13"/>
      <c r="D10" s="14"/>
      <c r="E10" s="86"/>
      <c r="F10" s="57"/>
      <c r="G10" s="160"/>
      <c r="H10" s="160"/>
      <c r="I10" s="160"/>
      <c r="J10" s="160"/>
      <c r="K10" s="14"/>
      <c r="L10" s="14"/>
      <c r="M10" s="14"/>
      <c r="N10" s="14"/>
      <c r="O10" s="31"/>
    </row>
    <row r="11" spans="1:21" ht="19.5" customHeight="1" x14ac:dyDescent="0.2">
      <c r="C11" s="13"/>
      <c r="D11" s="19">
        <v>1</v>
      </c>
      <c r="E11" s="478" t="s">
        <v>320</v>
      </c>
      <c r="F11" s="464" t="s">
        <v>126</v>
      </c>
      <c r="G11" s="480" t="s">
        <v>358</v>
      </c>
      <c r="H11" s="465">
        <v>5403384</v>
      </c>
      <c r="I11" s="437">
        <v>6385235</v>
      </c>
      <c r="J11" s="445"/>
      <c r="K11" s="14"/>
      <c r="L11" s="14"/>
      <c r="M11" s="451" t="s">
        <v>113</v>
      </c>
      <c r="N11" s="110">
        <v>13234676</v>
      </c>
      <c r="O11" s="31"/>
    </row>
    <row r="12" spans="1:21" ht="19.5" customHeight="1" x14ac:dyDescent="0.2">
      <c r="C12" s="13"/>
      <c r="D12" s="90">
        <f>D11+1</f>
        <v>2</v>
      </c>
      <c r="E12" s="479" t="s">
        <v>321</v>
      </c>
      <c r="F12" s="109" t="s">
        <v>125</v>
      </c>
      <c r="G12" s="481" t="s">
        <v>359</v>
      </c>
      <c r="H12" s="110">
        <v>1079857</v>
      </c>
      <c r="I12" s="397">
        <v>993139</v>
      </c>
      <c r="J12" s="446"/>
      <c r="K12" s="14"/>
      <c r="L12" s="14"/>
      <c r="M12" s="452" t="s">
        <v>114</v>
      </c>
      <c r="N12" s="106">
        <v>36808688</v>
      </c>
      <c r="O12" s="31"/>
    </row>
    <row r="13" spans="1:21" s="88" customFormat="1" ht="19.5" customHeight="1" x14ac:dyDescent="0.2">
      <c r="C13" s="89"/>
      <c r="D13" s="19">
        <f>D12+1</f>
        <v>3</v>
      </c>
      <c r="E13" s="479" t="s">
        <v>322</v>
      </c>
      <c r="F13" s="109" t="s">
        <v>125</v>
      </c>
      <c r="G13" s="481" t="s">
        <v>360</v>
      </c>
      <c r="H13" s="110">
        <v>0</v>
      </c>
      <c r="I13" s="397">
        <v>866413</v>
      </c>
      <c r="J13" s="446"/>
      <c r="K13" s="100"/>
      <c r="L13" s="100"/>
      <c r="M13" s="452" t="s">
        <v>115</v>
      </c>
      <c r="N13" s="106">
        <v>818706</v>
      </c>
      <c r="O13" s="31"/>
      <c r="P13" s="6"/>
      <c r="Q13" s="6"/>
    </row>
    <row r="14" spans="1:21" ht="19.5" customHeight="1" thickBot="1" x14ac:dyDescent="0.25">
      <c r="C14" s="13"/>
      <c r="D14" s="19">
        <f>D13+1</f>
        <v>4</v>
      </c>
      <c r="E14" s="479" t="s">
        <v>323</v>
      </c>
      <c r="F14" s="109" t="s">
        <v>125</v>
      </c>
      <c r="G14" s="482" t="s">
        <v>361</v>
      </c>
      <c r="H14" s="106">
        <v>0</v>
      </c>
      <c r="I14" s="398">
        <v>1263437</v>
      </c>
      <c r="J14" s="438"/>
      <c r="K14" s="14"/>
      <c r="L14" s="14"/>
      <c r="M14" s="453" t="s">
        <v>116</v>
      </c>
      <c r="N14" s="106">
        <v>50281855</v>
      </c>
      <c r="O14" s="31"/>
    </row>
    <row r="15" spans="1:21" ht="19.5" customHeight="1" thickTop="1" x14ac:dyDescent="0.2">
      <c r="C15" s="13"/>
      <c r="D15" s="19">
        <f>D14+1</f>
        <v>5</v>
      </c>
      <c r="E15" s="479" t="s">
        <v>324</v>
      </c>
      <c r="F15" s="109" t="s">
        <v>125</v>
      </c>
      <c r="G15" s="482" t="s">
        <v>362</v>
      </c>
      <c r="H15" s="106">
        <v>25000</v>
      </c>
      <c r="I15" s="398">
        <v>1537335</v>
      </c>
      <c r="J15" s="438"/>
      <c r="K15" s="14"/>
      <c r="L15" s="14"/>
      <c r="M15" s="454" t="s">
        <v>91</v>
      </c>
      <c r="N15" s="448">
        <f>SUM(N11:N14)</f>
        <v>101143925</v>
      </c>
      <c r="O15" s="31"/>
      <c r="R15" s="88"/>
      <c r="S15" s="88"/>
      <c r="T15" s="88"/>
      <c r="U15" s="88"/>
    </row>
    <row r="16" spans="1:21" ht="19.5" customHeight="1" x14ac:dyDescent="0.2">
      <c r="C16" s="13"/>
      <c r="D16" s="90">
        <f t="shared" ref="D16:D79" si="0">D15+1</f>
        <v>6</v>
      </c>
      <c r="E16" s="479" t="s">
        <v>112</v>
      </c>
      <c r="F16" s="109" t="s">
        <v>125</v>
      </c>
      <c r="G16" s="482" t="s">
        <v>363</v>
      </c>
      <c r="H16" s="106">
        <v>0</v>
      </c>
      <c r="I16" s="398">
        <v>413353</v>
      </c>
      <c r="J16" s="438"/>
      <c r="K16" s="14"/>
      <c r="L16" s="14"/>
      <c r="M16" s="14"/>
      <c r="N16" s="14"/>
      <c r="O16" s="31"/>
    </row>
    <row r="17" spans="3:15" ht="19.5" customHeight="1" x14ac:dyDescent="0.2">
      <c r="C17" s="13"/>
      <c r="D17" s="19">
        <f t="shared" si="0"/>
        <v>7</v>
      </c>
      <c r="E17" s="479" t="s">
        <v>325</v>
      </c>
      <c r="F17" s="109" t="s">
        <v>125</v>
      </c>
      <c r="G17" s="482" t="s">
        <v>364</v>
      </c>
      <c r="H17" s="106">
        <v>301990</v>
      </c>
      <c r="I17" s="398">
        <v>1644366</v>
      </c>
      <c r="J17" s="438"/>
      <c r="K17" s="14"/>
      <c r="L17" s="14"/>
      <c r="M17" s="14"/>
      <c r="N17" s="14"/>
      <c r="O17" s="31"/>
    </row>
    <row r="18" spans="3:15" ht="19.5" customHeight="1" x14ac:dyDescent="0.2">
      <c r="C18" s="13"/>
      <c r="D18" s="19">
        <f t="shared" si="0"/>
        <v>8</v>
      </c>
      <c r="E18" s="479" t="s">
        <v>326</v>
      </c>
      <c r="F18" s="109" t="s">
        <v>125</v>
      </c>
      <c r="G18" s="482" t="s">
        <v>365</v>
      </c>
      <c r="H18" s="106">
        <v>6500</v>
      </c>
      <c r="I18" s="398">
        <v>375333</v>
      </c>
      <c r="J18" s="438"/>
      <c r="K18" s="14"/>
      <c r="L18" s="14"/>
      <c r="M18" s="14"/>
      <c r="N18" s="14"/>
      <c r="O18" s="31"/>
    </row>
    <row r="19" spans="3:15" ht="19.5" customHeight="1" x14ac:dyDescent="0.2">
      <c r="C19" s="13"/>
      <c r="D19" s="19">
        <f t="shared" si="0"/>
        <v>9</v>
      </c>
      <c r="E19" s="479" t="s">
        <v>327</v>
      </c>
      <c r="F19" s="109" t="s">
        <v>125</v>
      </c>
      <c r="G19" s="482" t="s">
        <v>366</v>
      </c>
      <c r="H19" s="106">
        <v>0</v>
      </c>
      <c r="I19" s="398">
        <v>3481574</v>
      </c>
      <c r="J19" s="438"/>
      <c r="K19" s="14"/>
      <c r="L19" s="14"/>
      <c r="M19" s="14"/>
      <c r="N19" s="14"/>
      <c r="O19" s="31"/>
    </row>
    <row r="20" spans="3:15" ht="19.5" customHeight="1" x14ac:dyDescent="0.2">
      <c r="C20" s="13"/>
      <c r="D20" s="90">
        <f t="shared" si="0"/>
        <v>10</v>
      </c>
      <c r="E20" s="479" t="s">
        <v>328</v>
      </c>
      <c r="F20" s="109" t="s">
        <v>125</v>
      </c>
      <c r="G20" s="482" t="s">
        <v>367</v>
      </c>
      <c r="H20" s="106">
        <v>8709217</v>
      </c>
      <c r="I20" s="398">
        <v>35526741</v>
      </c>
      <c r="J20" s="438"/>
      <c r="K20" s="14"/>
      <c r="L20" s="14"/>
      <c r="M20" s="14"/>
      <c r="N20" s="14"/>
      <c r="O20" s="31"/>
    </row>
    <row r="21" spans="3:15" ht="19.5" customHeight="1" x14ac:dyDescent="0.2">
      <c r="C21" s="13"/>
      <c r="D21" s="19">
        <f t="shared" si="0"/>
        <v>11</v>
      </c>
      <c r="E21" s="479" t="s">
        <v>329</v>
      </c>
      <c r="F21" s="109" t="s">
        <v>125</v>
      </c>
      <c r="G21" s="482" t="s">
        <v>368</v>
      </c>
      <c r="H21" s="106">
        <v>0</v>
      </c>
      <c r="I21" s="398">
        <v>774393</v>
      </c>
      <c r="J21" s="438"/>
      <c r="K21" s="14"/>
      <c r="L21" s="14"/>
      <c r="M21" s="14"/>
      <c r="N21" s="14"/>
      <c r="O21" s="31"/>
    </row>
    <row r="22" spans="3:15" ht="19.5" customHeight="1" x14ac:dyDescent="0.2">
      <c r="C22" s="13"/>
      <c r="D22" s="19">
        <f t="shared" si="0"/>
        <v>12</v>
      </c>
      <c r="E22" s="479" t="s">
        <v>330</v>
      </c>
      <c r="F22" s="109" t="s">
        <v>125</v>
      </c>
      <c r="G22" s="482" t="s">
        <v>369</v>
      </c>
      <c r="H22" s="106">
        <v>6004</v>
      </c>
      <c r="I22" s="398">
        <v>1249903</v>
      </c>
      <c r="J22" s="438"/>
      <c r="K22" s="14"/>
      <c r="L22" s="14"/>
      <c r="M22" s="14"/>
      <c r="N22" s="14"/>
      <c r="O22" s="31"/>
    </row>
    <row r="23" spans="3:15" ht="19.5" customHeight="1" x14ac:dyDescent="0.2">
      <c r="C23" s="13"/>
      <c r="D23" s="90">
        <f t="shared" si="0"/>
        <v>13</v>
      </c>
      <c r="E23" s="479" t="s">
        <v>331</v>
      </c>
      <c r="F23" s="109" t="s">
        <v>125</v>
      </c>
      <c r="G23" s="482" t="s">
        <v>370</v>
      </c>
      <c r="H23" s="106">
        <v>0</v>
      </c>
      <c r="I23" s="398">
        <v>793127</v>
      </c>
      <c r="J23" s="438"/>
      <c r="K23" s="14"/>
      <c r="L23" s="14"/>
      <c r="M23" s="14"/>
      <c r="N23" s="14"/>
      <c r="O23" s="31"/>
    </row>
    <row r="24" spans="3:15" ht="19.5" customHeight="1" x14ac:dyDescent="0.2">
      <c r="C24" s="13"/>
      <c r="D24" s="19">
        <f t="shared" si="0"/>
        <v>14</v>
      </c>
      <c r="E24" s="479" t="s">
        <v>332</v>
      </c>
      <c r="F24" s="109" t="s">
        <v>125</v>
      </c>
      <c r="G24" s="482" t="s">
        <v>371</v>
      </c>
      <c r="H24" s="106">
        <v>19295</v>
      </c>
      <c r="I24" s="398">
        <v>1578923</v>
      </c>
      <c r="J24" s="438"/>
      <c r="K24" s="14"/>
      <c r="L24" s="14"/>
      <c r="M24" s="14"/>
      <c r="N24" s="14"/>
      <c r="O24" s="31"/>
    </row>
    <row r="25" spans="3:15" ht="19.5" customHeight="1" x14ac:dyDescent="0.2">
      <c r="C25" s="13"/>
      <c r="D25" s="19">
        <f t="shared" si="0"/>
        <v>15</v>
      </c>
      <c r="E25" s="479" t="s">
        <v>333</v>
      </c>
      <c r="F25" s="109" t="s">
        <v>108</v>
      </c>
      <c r="G25" s="482" t="s">
        <v>372</v>
      </c>
      <c r="H25" s="106">
        <v>29754439</v>
      </c>
      <c r="I25" s="398">
        <v>3873090</v>
      </c>
      <c r="J25" s="438"/>
      <c r="K25" s="14"/>
      <c r="L25" s="14"/>
      <c r="M25" s="14"/>
      <c r="N25" s="14"/>
      <c r="O25" s="31"/>
    </row>
    <row r="26" spans="3:15" ht="19.5" customHeight="1" x14ac:dyDescent="0.2">
      <c r="C26" s="13"/>
      <c r="D26" s="19">
        <f t="shared" si="0"/>
        <v>16</v>
      </c>
      <c r="E26" s="479" t="s">
        <v>334</v>
      </c>
      <c r="F26" s="109" t="s">
        <v>126</v>
      </c>
      <c r="G26" s="482" t="s">
        <v>373</v>
      </c>
      <c r="H26" s="106">
        <v>407533</v>
      </c>
      <c r="I26" s="398">
        <v>576093</v>
      </c>
      <c r="J26" s="438"/>
      <c r="K26" s="14"/>
      <c r="L26" s="14"/>
      <c r="M26" s="14"/>
      <c r="N26" s="14"/>
      <c r="O26" s="31"/>
    </row>
    <row r="27" spans="3:15" ht="19.5" customHeight="1" x14ac:dyDescent="0.2">
      <c r="C27" s="13"/>
      <c r="D27" s="90">
        <f t="shared" si="0"/>
        <v>17</v>
      </c>
      <c r="E27" s="479" t="s">
        <v>335</v>
      </c>
      <c r="F27" s="109" t="s">
        <v>126</v>
      </c>
      <c r="G27" s="482" t="s">
        <v>374</v>
      </c>
      <c r="H27" s="106">
        <v>6900516</v>
      </c>
      <c r="I27" s="398">
        <v>34615014</v>
      </c>
      <c r="J27" s="438"/>
      <c r="K27" s="14"/>
      <c r="L27" s="14"/>
      <c r="M27" s="14"/>
      <c r="N27" s="14"/>
      <c r="O27" s="31"/>
    </row>
    <row r="28" spans="3:15" ht="19.5" customHeight="1" x14ac:dyDescent="0.2">
      <c r="C28" s="13"/>
      <c r="D28" s="19">
        <f t="shared" si="0"/>
        <v>18</v>
      </c>
      <c r="E28" s="479" t="s">
        <v>336</v>
      </c>
      <c r="F28" s="109" t="s">
        <v>108</v>
      </c>
      <c r="G28" s="482" t="s">
        <v>375</v>
      </c>
      <c r="H28" s="106">
        <v>903512</v>
      </c>
      <c r="I28" s="398">
        <v>1395848</v>
      </c>
      <c r="J28" s="438"/>
      <c r="K28" s="14"/>
      <c r="L28" s="14"/>
      <c r="M28" s="14"/>
      <c r="N28" s="14"/>
      <c r="O28" s="31"/>
    </row>
    <row r="29" spans="3:15" ht="19.5" customHeight="1" x14ac:dyDescent="0.2">
      <c r="C29" s="13"/>
      <c r="D29" s="19">
        <f t="shared" si="0"/>
        <v>19</v>
      </c>
      <c r="E29" s="479" t="s">
        <v>337</v>
      </c>
      <c r="F29" s="109" t="s">
        <v>126</v>
      </c>
      <c r="G29" s="482" t="s">
        <v>376</v>
      </c>
      <c r="H29" s="106">
        <v>6644980</v>
      </c>
      <c r="I29" s="398">
        <v>4180887</v>
      </c>
      <c r="J29" s="438"/>
      <c r="K29" s="14"/>
      <c r="L29" s="14"/>
      <c r="M29" s="14"/>
      <c r="N29" s="14"/>
      <c r="O29" s="31"/>
    </row>
    <row r="30" spans="3:15" ht="19.5" customHeight="1" x14ac:dyDescent="0.2">
      <c r="C30" s="13"/>
      <c r="D30" s="19">
        <f t="shared" si="0"/>
        <v>20</v>
      </c>
      <c r="E30" s="479" t="s">
        <v>338</v>
      </c>
      <c r="F30" s="109" t="s">
        <v>126</v>
      </c>
      <c r="G30" s="482" t="s">
        <v>377</v>
      </c>
      <c r="H30" s="106">
        <v>599966</v>
      </c>
      <c r="I30" s="398">
        <v>945735</v>
      </c>
      <c r="J30" s="438"/>
      <c r="K30" s="14"/>
      <c r="L30" s="14"/>
      <c r="M30" s="14"/>
      <c r="N30" s="14"/>
      <c r="O30" s="31"/>
    </row>
    <row r="31" spans="3:15" ht="19.5" customHeight="1" x14ac:dyDescent="0.2">
      <c r="C31" s="13"/>
      <c r="D31" s="90">
        <f t="shared" si="0"/>
        <v>21</v>
      </c>
      <c r="E31" s="479" t="s">
        <v>339</v>
      </c>
      <c r="F31" s="109" t="s">
        <v>126</v>
      </c>
      <c r="G31" s="482" t="s">
        <v>378</v>
      </c>
      <c r="H31" s="106">
        <v>6866</v>
      </c>
      <c r="I31" s="398">
        <v>4121840</v>
      </c>
      <c r="J31" s="438"/>
      <c r="K31" s="14"/>
      <c r="L31" s="14"/>
      <c r="M31" s="14"/>
      <c r="N31" s="14"/>
      <c r="O31" s="31"/>
    </row>
    <row r="32" spans="3:15" ht="19.5" customHeight="1" x14ac:dyDescent="0.2">
      <c r="C32" s="13"/>
      <c r="D32" s="19">
        <f t="shared" si="0"/>
        <v>22</v>
      </c>
      <c r="E32" s="479" t="s">
        <v>340</v>
      </c>
      <c r="F32" s="109" t="s">
        <v>108</v>
      </c>
      <c r="G32" s="482" t="s">
        <v>379</v>
      </c>
      <c r="H32" s="106">
        <v>11912602</v>
      </c>
      <c r="I32" s="398">
        <v>442668</v>
      </c>
      <c r="J32" s="438"/>
      <c r="K32" s="14"/>
      <c r="L32" s="14"/>
      <c r="M32" s="14"/>
      <c r="N32" s="14"/>
      <c r="O32" s="31"/>
    </row>
    <row r="33" spans="3:15" ht="19.5" customHeight="1" x14ac:dyDescent="0.2">
      <c r="C33" s="13"/>
      <c r="D33" s="19">
        <f t="shared" si="0"/>
        <v>23</v>
      </c>
      <c r="E33" s="479" t="s">
        <v>341</v>
      </c>
      <c r="F33" s="109" t="s">
        <v>126</v>
      </c>
      <c r="G33" s="482" t="s">
        <v>380</v>
      </c>
      <c r="H33" s="106">
        <v>5753984</v>
      </c>
      <c r="I33" s="398">
        <v>4293704</v>
      </c>
      <c r="J33" s="438"/>
      <c r="K33" s="14"/>
      <c r="L33" s="14"/>
      <c r="M33" s="14"/>
      <c r="N33" s="14"/>
      <c r="O33" s="31"/>
    </row>
    <row r="34" spans="3:15" ht="19.5" customHeight="1" x14ac:dyDescent="0.2">
      <c r="C34" s="13"/>
      <c r="D34" s="90">
        <f t="shared" si="0"/>
        <v>24</v>
      </c>
      <c r="E34" s="479" t="s">
        <v>342</v>
      </c>
      <c r="F34" s="109" t="s">
        <v>126</v>
      </c>
      <c r="G34" s="482" t="s">
        <v>381</v>
      </c>
      <c r="H34" s="106">
        <v>0</v>
      </c>
      <c r="I34" s="398">
        <v>3727154</v>
      </c>
      <c r="J34" s="438"/>
      <c r="K34" s="14"/>
      <c r="L34" s="14"/>
      <c r="M34" s="14"/>
      <c r="N34" s="14"/>
      <c r="O34" s="31"/>
    </row>
    <row r="35" spans="3:15" ht="19.5" customHeight="1" x14ac:dyDescent="0.2">
      <c r="C35" s="13"/>
      <c r="D35" s="19">
        <f t="shared" si="0"/>
        <v>25</v>
      </c>
      <c r="E35" s="479" t="s">
        <v>343</v>
      </c>
      <c r="F35" s="109" t="s">
        <v>126</v>
      </c>
      <c r="G35" s="482" t="s">
        <v>382</v>
      </c>
      <c r="H35" s="106">
        <v>0</v>
      </c>
      <c r="I35" s="398">
        <v>1736764</v>
      </c>
      <c r="J35" s="438"/>
      <c r="K35" s="14"/>
      <c r="L35" s="14"/>
      <c r="M35" s="14"/>
      <c r="N35" s="14"/>
      <c r="O35" s="31"/>
    </row>
    <row r="36" spans="3:15" ht="19.5" customHeight="1" x14ac:dyDescent="0.2">
      <c r="C36" s="13"/>
      <c r="D36" s="19">
        <f t="shared" si="0"/>
        <v>26</v>
      </c>
      <c r="E36" s="479" t="s">
        <v>344</v>
      </c>
      <c r="F36" s="109" t="s">
        <v>126</v>
      </c>
      <c r="G36" s="482" t="s">
        <v>383</v>
      </c>
      <c r="H36" s="106">
        <v>1073588</v>
      </c>
      <c r="I36" s="398">
        <v>1775962</v>
      </c>
      <c r="J36" s="438"/>
      <c r="K36" s="14"/>
      <c r="L36" s="14"/>
      <c r="M36" s="14"/>
      <c r="N36" s="14"/>
      <c r="O36" s="31"/>
    </row>
    <row r="37" spans="3:15" ht="19.5" customHeight="1" x14ac:dyDescent="0.2">
      <c r="C37" s="13"/>
      <c r="D37" s="19">
        <f t="shared" si="0"/>
        <v>27</v>
      </c>
      <c r="E37" s="479" t="s">
        <v>345</v>
      </c>
      <c r="F37" s="109" t="s">
        <v>126</v>
      </c>
      <c r="G37" s="482" t="s">
        <v>384</v>
      </c>
      <c r="H37" s="106">
        <v>0</v>
      </c>
      <c r="I37" s="398">
        <v>1030002</v>
      </c>
      <c r="J37" s="438"/>
      <c r="K37" s="14"/>
      <c r="L37" s="14"/>
      <c r="M37" s="14"/>
      <c r="N37" s="14"/>
      <c r="O37" s="31"/>
    </row>
    <row r="38" spans="3:15" ht="19.5" customHeight="1" x14ac:dyDescent="0.2">
      <c r="C38" s="13"/>
      <c r="D38" s="90">
        <f t="shared" si="0"/>
        <v>28</v>
      </c>
      <c r="E38" s="479" t="s">
        <v>346</v>
      </c>
      <c r="F38" s="109" t="s">
        <v>126</v>
      </c>
      <c r="G38" s="482" t="s">
        <v>385</v>
      </c>
      <c r="H38" s="106">
        <v>723000</v>
      </c>
      <c r="I38" s="398">
        <v>1659651</v>
      </c>
      <c r="J38" s="438"/>
      <c r="K38" s="14"/>
      <c r="L38" s="14"/>
      <c r="M38" s="14"/>
      <c r="N38" s="14"/>
      <c r="O38" s="31"/>
    </row>
    <row r="39" spans="3:15" ht="19.5" customHeight="1" x14ac:dyDescent="0.2">
      <c r="C39" s="13"/>
      <c r="D39" s="19">
        <f t="shared" si="0"/>
        <v>29</v>
      </c>
      <c r="E39" s="479" t="s">
        <v>347</v>
      </c>
      <c r="F39" s="109" t="s">
        <v>126</v>
      </c>
      <c r="G39" s="482" t="s">
        <v>386</v>
      </c>
      <c r="H39" s="106">
        <v>1310765</v>
      </c>
      <c r="I39" s="398">
        <v>2752717</v>
      </c>
      <c r="J39" s="438"/>
      <c r="K39" s="14"/>
      <c r="L39" s="14"/>
      <c r="M39" s="14"/>
      <c r="N39" s="14"/>
      <c r="O39" s="31"/>
    </row>
    <row r="40" spans="3:15" ht="19.5" customHeight="1" x14ac:dyDescent="0.2">
      <c r="C40" s="13"/>
      <c r="D40" s="19">
        <f t="shared" si="0"/>
        <v>30</v>
      </c>
      <c r="E40" s="479" t="s">
        <v>348</v>
      </c>
      <c r="F40" s="109" t="s">
        <v>126</v>
      </c>
      <c r="G40" s="482" t="s">
        <v>387</v>
      </c>
      <c r="H40" s="106">
        <v>20012</v>
      </c>
      <c r="I40" s="398">
        <v>685792</v>
      </c>
      <c r="J40" s="438"/>
      <c r="K40" s="14"/>
      <c r="L40" s="14"/>
      <c r="M40" s="14"/>
      <c r="N40" s="14"/>
      <c r="O40" s="31"/>
    </row>
    <row r="41" spans="3:15" ht="19.5" customHeight="1" x14ac:dyDescent="0.2">
      <c r="C41" s="13"/>
      <c r="D41" s="19">
        <f t="shared" si="0"/>
        <v>31</v>
      </c>
      <c r="E41" s="479" t="s">
        <v>349</v>
      </c>
      <c r="F41" s="109" t="s">
        <v>108</v>
      </c>
      <c r="G41" s="482" t="s">
        <v>388</v>
      </c>
      <c r="H41" s="106">
        <v>1059276</v>
      </c>
      <c r="I41" s="398">
        <v>3671027</v>
      </c>
      <c r="J41" s="438"/>
      <c r="K41" s="14"/>
      <c r="L41" s="14"/>
      <c r="M41" s="14"/>
      <c r="N41" s="14"/>
      <c r="O41" s="31"/>
    </row>
    <row r="42" spans="3:15" ht="19.5" customHeight="1" x14ac:dyDescent="0.2">
      <c r="C42" s="13"/>
      <c r="D42" s="90">
        <f t="shared" si="0"/>
        <v>32</v>
      </c>
      <c r="E42" s="479" t="s">
        <v>350</v>
      </c>
      <c r="F42" s="109" t="s">
        <v>108</v>
      </c>
      <c r="G42" s="482" t="s">
        <v>389</v>
      </c>
      <c r="H42" s="106">
        <v>98000</v>
      </c>
      <c r="I42" s="398">
        <v>1674443</v>
      </c>
      <c r="J42" s="438"/>
      <c r="K42" s="14"/>
      <c r="L42" s="14"/>
      <c r="M42" s="14"/>
      <c r="N42" s="14"/>
      <c r="O42" s="31"/>
    </row>
    <row r="43" spans="3:15" ht="19.5" customHeight="1" x14ac:dyDescent="0.2">
      <c r="C43" s="13"/>
      <c r="D43" s="19">
        <f t="shared" si="0"/>
        <v>33</v>
      </c>
      <c r="E43" s="479" t="s">
        <v>351</v>
      </c>
      <c r="F43" s="109" t="s">
        <v>126</v>
      </c>
      <c r="G43" s="482" t="s">
        <v>390</v>
      </c>
      <c r="H43" s="106">
        <v>7416620</v>
      </c>
      <c r="I43" s="398">
        <v>8856675</v>
      </c>
      <c r="J43" s="438"/>
      <c r="K43" s="14"/>
      <c r="L43" s="14"/>
      <c r="M43" s="14"/>
      <c r="N43" s="14"/>
      <c r="O43" s="31"/>
    </row>
    <row r="44" spans="3:15" ht="19.5" customHeight="1" x14ac:dyDescent="0.2">
      <c r="C44" s="13"/>
      <c r="D44" s="19">
        <f t="shared" si="0"/>
        <v>34</v>
      </c>
      <c r="E44" s="479" t="s">
        <v>352</v>
      </c>
      <c r="F44" s="109" t="s">
        <v>108</v>
      </c>
      <c r="G44" s="482" t="s">
        <v>391</v>
      </c>
      <c r="H44" s="106">
        <v>272625</v>
      </c>
      <c r="I44" s="398">
        <v>981978</v>
      </c>
      <c r="J44" s="438"/>
      <c r="K44" s="14"/>
      <c r="L44" s="14"/>
      <c r="M44" s="14"/>
      <c r="N44" s="14"/>
      <c r="O44" s="31"/>
    </row>
    <row r="45" spans="3:15" ht="19.5" customHeight="1" x14ac:dyDescent="0.2">
      <c r="C45" s="13"/>
      <c r="D45" s="90">
        <f t="shared" si="0"/>
        <v>35</v>
      </c>
      <c r="E45" s="479" t="s">
        <v>353</v>
      </c>
      <c r="F45" s="109" t="s">
        <v>126</v>
      </c>
      <c r="G45" s="482" t="s">
        <v>392</v>
      </c>
      <c r="H45" s="106">
        <v>6874750</v>
      </c>
      <c r="I45" s="398">
        <v>6745796</v>
      </c>
      <c r="J45" s="438"/>
      <c r="K45" s="14"/>
      <c r="L45" s="14"/>
      <c r="M45" s="14"/>
      <c r="N45" s="14"/>
      <c r="O45" s="31"/>
    </row>
    <row r="46" spans="3:15" ht="19.5" customHeight="1" x14ac:dyDescent="0.2">
      <c r="C46" s="13"/>
      <c r="D46" s="19">
        <f t="shared" si="0"/>
        <v>36</v>
      </c>
      <c r="E46" s="479" t="s">
        <v>354</v>
      </c>
      <c r="F46" s="109" t="s">
        <v>126</v>
      </c>
      <c r="G46" s="482" t="s">
        <v>393</v>
      </c>
      <c r="H46" s="106">
        <v>337093</v>
      </c>
      <c r="I46" s="398">
        <v>1505917</v>
      </c>
      <c r="J46" s="438"/>
      <c r="K46" s="14"/>
      <c r="L46" s="14"/>
      <c r="M46" s="14"/>
      <c r="N46" s="14"/>
      <c r="O46" s="31"/>
    </row>
    <row r="47" spans="3:15" ht="19.5" customHeight="1" x14ac:dyDescent="0.2">
      <c r="C47" s="13"/>
      <c r="D47" s="19">
        <f t="shared" si="0"/>
        <v>37</v>
      </c>
      <c r="E47" s="479" t="s">
        <v>355</v>
      </c>
      <c r="F47" s="109" t="s">
        <v>126</v>
      </c>
      <c r="G47" s="482" t="s">
        <v>394</v>
      </c>
      <c r="H47" s="106">
        <v>1984916</v>
      </c>
      <c r="I47" s="398">
        <v>5201703</v>
      </c>
      <c r="J47" s="438"/>
      <c r="K47" s="14"/>
      <c r="L47" s="14"/>
      <c r="M47" s="14"/>
      <c r="N47" s="14"/>
      <c r="O47" s="31"/>
    </row>
    <row r="48" spans="3:15" ht="19.5" customHeight="1" x14ac:dyDescent="0.2">
      <c r="C48" s="13"/>
      <c r="D48" s="19">
        <f t="shared" si="0"/>
        <v>38</v>
      </c>
      <c r="E48" s="479" t="s">
        <v>356</v>
      </c>
      <c r="F48" s="109" t="s">
        <v>126</v>
      </c>
      <c r="G48" s="482" t="s">
        <v>395</v>
      </c>
      <c r="H48" s="106">
        <v>130881</v>
      </c>
      <c r="I48" s="398">
        <v>487419</v>
      </c>
      <c r="J48" s="438"/>
      <c r="K48" s="14"/>
      <c r="L48" s="14"/>
      <c r="M48" s="14"/>
      <c r="N48" s="14"/>
      <c r="O48" s="31"/>
    </row>
    <row r="49" spans="3:18" ht="19.5" customHeight="1" x14ac:dyDescent="0.2">
      <c r="C49" s="13"/>
      <c r="D49" s="90">
        <f t="shared" si="0"/>
        <v>39</v>
      </c>
      <c r="E49" s="479" t="s">
        <v>357</v>
      </c>
      <c r="F49" s="109" t="s">
        <v>126</v>
      </c>
      <c r="G49" s="482" t="s">
        <v>396</v>
      </c>
      <c r="H49" s="106">
        <v>278006</v>
      </c>
      <c r="I49" s="398">
        <v>1411044</v>
      </c>
      <c r="J49" s="438"/>
      <c r="K49" s="14"/>
      <c r="L49" s="14"/>
      <c r="M49" s="14"/>
      <c r="N49" s="14"/>
      <c r="O49" s="31"/>
    </row>
    <row r="50" spans="3:18" ht="19.5" customHeight="1" x14ac:dyDescent="0.2">
      <c r="C50" s="13"/>
      <c r="D50" s="19">
        <f t="shared" si="0"/>
        <v>40</v>
      </c>
      <c r="E50" s="104"/>
      <c r="F50" s="109"/>
      <c r="G50" s="106"/>
      <c r="H50" s="106"/>
      <c r="I50" s="398"/>
      <c r="J50" s="438"/>
      <c r="K50" s="14"/>
      <c r="L50" s="14"/>
      <c r="M50" s="14"/>
      <c r="N50" s="14"/>
      <c r="O50" s="31"/>
    </row>
    <row r="51" spans="3:18" ht="19.5" customHeight="1" x14ac:dyDescent="0.2">
      <c r="C51" s="13"/>
      <c r="D51" s="19">
        <f t="shared" si="0"/>
        <v>41</v>
      </c>
      <c r="E51" s="104"/>
      <c r="F51" s="109"/>
      <c r="G51" s="106"/>
      <c r="H51" s="106"/>
      <c r="I51" s="398"/>
      <c r="J51" s="438"/>
      <c r="K51" s="14"/>
      <c r="L51" s="14"/>
      <c r="M51" s="14"/>
      <c r="N51" s="14"/>
      <c r="O51" s="31"/>
    </row>
    <row r="52" spans="3:18" ht="19.5" customHeight="1" x14ac:dyDescent="0.2">
      <c r="C52" s="13"/>
      <c r="D52" s="19">
        <f t="shared" si="0"/>
        <v>42</v>
      </c>
      <c r="E52" s="104"/>
      <c r="F52" s="109"/>
      <c r="G52" s="106"/>
      <c r="H52" s="106"/>
      <c r="I52" s="398"/>
      <c r="J52" s="438"/>
      <c r="K52" s="14"/>
      <c r="L52" s="14"/>
      <c r="M52" s="14"/>
      <c r="N52" s="14"/>
      <c r="O52" s="31"/>
    </row>
    <row r="53" spans="3:18" ht="19.5" customHeight="1" x14ac:dyDescent="0.2">
      <c r="C53" s="13"/>
      <c r="D53" s="90">
        <f t="shared" si="0"/>
        <v>43</v>
      </c>
      <c r="E53" s="104"/>
      <c r="F53" s="109"/>
      <c r="G53" s="106"/>
      <c r="H53" s="106"/>
      <c r="I53" s="398"/>
      <c r="J53" s="438"/>
      <c r="K53" s="14"/>
      <c r="L53" s="14"/>
      <c r="M53" s="14"/>
      <c r="N53" s="14"/>
      <c r="O53" s="31"/>
    </row>
    <row r="54" spans="3:18" ht="19.5" customHeight="1" x14ac:dyDescent="0.2">
      <c r="C54" s="13"/>
      <c r="D54" s="19">
        <f t="shared" si="0"/>
        <v>44</v>
      </c>
      <c r="E54" s="104"/>
      <c r="F54" s="109"/>
      <c r="G54" s="106"/>
      <c r="H54" s="106"/>
      <c r="I54" s="398"/>
      <c r="J54" s="438"/>
      <c r="K54" s="14"/>
      <c r="L54" s="14"/>
      <c r="M54" s="14"/>
      <c r="N54" s="14"/>
      <c r="O54" s="31"/>
    </row>
    <row r="55" spans="3:18" ht="19.5" customHeight="1" x14ac:dyDescent="0.2">
      <c r="C55" s="13"/>
      <c r="D55" s="19">
        <f t="shared" si="0"/>
        <v>45</v>
      </c>
      <c r="E55" s="104"/>
      <c r="F55" s="109"/>
      <c r="G55" s="106"/>
      <c r="H55" s="106"/>
      <c r="I55" s="398"/>
      <c r="J55" s="438"/>
      <c r="K55" s="14"/>
      <c r="L55" s="14"/>
      <c r="M55" s="14"/>
      <c r="N55" s="14"/>
      <c r="O55" s="31"/>
    </row>
    <row r="56" spans="3:18" ht="19.5" customHeight="1" x14ac:dyDescent="0.2">
      <c r="C56" s="13"/>
      <c r="D56" s="90">
        <f t="shared" si="0"/>
        <v>46</v>
      </c>
      <c r="E56" s="104"/>
      <c r="F56" s="109"/>
      <c r="G56" s="106"/>
      <c r="H56" s="106"/>
      <c r="I56" s="398"/>
      <c r="J56" s="438"/>
      <c r="K56" s="14"/>
      <c r="L56" s="14"/>
      <c r="M56" s="14"/>
      <c r="N56" s="14"/>
      <c r="O56" s="31"/>
    </row>
    <row r="57" spans="3:18" ht="19.5" customHeight="1" x14ac:dyDescent="0.2">
      <c r="C57" s="13"/>
      <c r="D57" s="19">
        <f t="shared" si="0"/>
        <v>47</v>
      </c>
      <c r="E57" s="104"/>
      <c r="F57" s="109"/>
      <c r="G57" s="106"/>
      <c r="H57" s="106"/>
      <c r="I57" s="398"/>
      <c r="J57" s="438"/>
      <c r="K57" s="14"/>
      <c r="L57" s="14"/>
      <c r="M57" s="14"/>
      <c r="N57" s="14"/>
      <c r="O57" s="31"/>
    </row>
    <row r="58" spans="3:18" ht="19.5" customHeight="1" x14ac:dyDescent="0.2">
      <c r="C58" s="13"/>
      <c r="D58" s="19">
        <f t="shared" si="0"/>
        <v>48</v>
      </c>
      <c r="E58" s="104"/>
      <c r="F58" s="109"/>
      <c r="G58" s="106"/>
      <c r="H58" s="106"/>
      <c r="I58" s="398"/>
      <c r="J58" s="438"/>
      <c r="K58" s="14"/>
      <c r="L58" s="14"/>
      <c r="M58" s="14"/>
      <c r="N58" s="14"/>
      <c r="O58" s="31"/>
    </row>
    <row r="59" spans="3:18" ht="19.5" customHeight="1" x14ac:dyDescent="0.2">
      <c r="C59" s="13"/>
      <c r="D59" s="19">
        <f t="shared" si="0"/>
        <v>49</v>
      </c>
      <c r="E59" s="104"/>
      <c r="F59" s="109"/>
      <c r="G59" s="106"/>
      <c r="H59" s="106"/>
      <c r="I59" s="398"/>
      <c r="J59" s="438"/>
      <c r="K59" s="14"/>
      <c r="L59" s="14"/>
      <c r="M59" s="14"/>
      <c r="N59" s="14"/>
      <c r="O59" s="31"/>
      <c r="R59" s="14"/>
    </row>
    <row r="60" spans="3:18" ht="19.5" customHeight="1" x14ac:dyDescent="0.2">
      <c r="C60" s="13"/>
      <c r="D60" s="90">
        <f t="shared" si="0"/>
        <v>50</v>
      </c>
      <c r="E60" s="104"/>
      <c r="F60" s="109"/>
      <c r="G60" s="106"/>
      <c r="H60" s="106"/>
      <c r="I60" s="398"/>
      <c r="J60" s="438"/>
      <c r="K60" s="14"/>
      <c r="L60" s="14"/>
      <c r="M60" s="14"/>
      <c r="N60" s="14"/>
      <c r="O60" s="31"/>
    </row>
    <row r="61" spans="3:18" ht="19.5" customHeight="1" x14ac:dyDescent="0.2">
      <c r="C61" s="13"/>
      <c r="D61" s="19">
        <f t="shared" si="0"/>
        <v>51</v>
      </c>
      <c r="E61" s="104"/>
      <c r="F61" s="109"/>
      <c r="G61" s="106"/>
      <c r="H61" s="106"/>
      <c r="I61" s="398"/>
      <c r="J61" s="438"/>
      <c r="K61" s="14"/>
      <c r="L61" s="14"/>
      <c r="M61" s="14"/>
      <c r="N61" s="14"/>
      <c r="O61" s="31"/>
    </row>
    <row r="62" spans="3:18" ht="19.5" customHeight="1" x14ac:dyDescent="0.2">
      <c r="C62" s="13"/>
      <c r="D62" s="19">
        <f t="shared" si="0"/>
        <v>52</v>
      </c>
      <c r="E62" s="104"/>
      <c r="F62" s="109"/>
      <c r="G62" s="106"/>
      <c r="H62" s="106"/>
      <c r="I62" s="398"/>
      <c r="J62" s="438"/>
      <c r="K62" s="14"/>
      <c r="L62" s="14"/>
      <c r="M62" s="14"/>
      <c r="N62" s="14"/>
      <c r="O62" s="31"/>
    </row>
    <row r="63" spans="3:18" ht="19.5" customHeight="1" x14ac:dyDescent="0.2">
      <c r="C63" s="13"/>
      <c r="D63" s="19">
        <f t="shared" si="0"/>
        <v>53</v>
      </c>
      <c r="E63" s="104"/>
      <c r="F63" s="109"/>
      <c r="G63" s="106"/>
      <c r="H63" s="106"/>
      <c r="I63" s="398"/>
      <c r="J63" s="438"/>
      <c r="K63" s="14"/>
      <c r="L63" s="14"/>
      <c r="M63" s="14"/>
      <c r="N63" s="14"/>
      <c r="O63" s="31"/>
    </row>
    <row r="64" spans="3:18" ht="19.5" customHeight="1" x14ac:dyDescent="0.2">
      <c r="C64" s="13"/>
      <c r="D64" s="90">
        <f t="shared" si="0"/>
        <v>54</v>
      </c>
      <c r="E64" s="104"/>
      <c r="F64" s="109"/>
      <c r="G64" s="106"/>
      <c r="H64" s="106"/>
      <c r="I64" s="398"/>
      <c r="J64" s="438"/>
      <c r="K64" s="14"/>
      <c r="L64" s="14"/>
      <c r="M64" s="14"/>
      <c r="N64" s="14"/>
      <c r="O64" s="31"/>
    </row>
    <row r="65" spans="3:21" ht="19.5" customHeight="1" x14ac:dyDescent="0.2">
      <c r="C65" s="13"/>
      <c r="D65" s="19">
        <f t="shared" si="0"/>
        <v>55</v>
      </c>
      <c r="E65" s="104"/>
      <c r="F65" s="109"/>
      <c r="G65" s="106"/>
      <c r="H65" s="106"/>
      <c r="I65" s="398"/>
      <c r="J65" s="438"/>
      <c r="K65" s="14"/>
      <c r="L65" s="14"/>
      <c r="M65" s="14"/>
      <c r="N65" s="14"/>
      <c r="O65" s="31"/>
    </row>
    <row r="66" spans="3:21" ht="19.5" customHeight="1" x14ac:dyDescent="0.2">
      <c r="C66" s="13"/>
      <c r="D66" s="19">
        <f t="shared" si="0"/>
        <v>56</v>
      </c>
      <c r="E66" s="104"/>
      <c r="F66" s="109"/>
      <c r="G66" s="106"/>
      <c r="H66" s="106"/>
      <c r="I66" s="398"/>
      <c r="J66" s="438"/>
      <c r="K66" s="14"/>
      <c r="L66" s="14"/>
      <c r="M66" s="14"/>
      <c r="N66" s="14"/>
      <c r="O66" s="31"/>
    </row>
    <row r="67" spans="3:21" ht="19.5" customHeight="1" x14ac:dyDescent="0.2">
      <c r="C67" s="13"/>
      <c r="D67" s="90">
        <f t="shared" si="0"/>
        <v>57</v>
      </c>
      <c r="E67" s="104"/>
      <c r="F67" s="109"/>
      <c r="G67" s="106"/>
      <c r="H67" s="106"/>
      <c r="I67" s="398"/>
      <c r="J67" s="438"/>
      <c r="K67" s="14"/>
      <c r="L67" s="14"/>
      <c r="M67" s="14"/>
      <c r="N67" s="14"/>
      <c r="O67" s="31"/>
    </row>
    <row r="68" spans="3:21" ht="19.5" customHeight="1" x14ac:dyDescent="0.2">
      <c r="C68" s="13"/>
      <c r="D68" s="19">
        <f t="shared" si="0"/>
        <v>58</v>
      </c>
      <c r="E68" s="104"/>
      <c r="F68" s="109"/>
      <c r="G68" s="106"/>
      <c r="H68" s="106"/>
      <c r="I68" s="398"/>
      <c r="J68" s="438"/>
      <c r="K68" s="14"/>
      <c r="L68" s="14"/>
      <c r="M68" s="14"/>
      <c r="N68" s="14"/>
      <c r="O68" s="31"/>
    </row>
    <row r="69" spans="3:21" ht="19.5" customHeight="1" x14ac:dyDescent="0.2">
      <c r="C69" s="13"/>
      <c r="D69" s="19">
        <f t="shared" si="0"/>
        <v>59</v>
      </c>
      <c r="E69" s="104"/>
      <c r="F69" s="109"/>
      <c r="G69" s="106"/>
      <c r="H69" s="106"/>
      <c r="I69" s="398"/>
      <c r="J69" s="438"/>
      <c r="K69" s="14"/>
      <c r="L69" s="14"/>
      <c r="M69" s="14"/>
      <c r="N69" s="14"/>
      <c r="O69" s="31"/>
    </row>
    <row r="70" spans="3:21" ht="19.5" customHeight="1" x14ac:dyDescent="0.2">
      <c r="C70" s="13"/>
      <c r="D70" s="90">
        <f t="shared" si="0"/>
        <v>60</v>
      </c>
      <c r="E70" s="104"/>
      <c r="F70" s="109"/>
      <c r="G70" s="106"/>
      <c r="H70" s="106"/>
      <c r="I70" s="398"/>
      <c r="J70" s="438"/>
      <c r="K70" s="14"/>
      <c r="L70" s="14"/>
      <c r="M70" s="14"/>
      <c r="N70" s="14"/>
      <c r="O70" s="31"/>
    </row>
    <row r="71" spans="3:21" ht="19.5" customHeight="1" x14ac:dyDescent="0.2">
      <c r="C71" s="13"/>
      <c r="D71" s="19">
        <f t="shared" si="0"/>
        <v>61</v>
      </c>
      <c r="E71" s="104"/>
      <c r="F71" s="109"/>
      <c r="G71" s="106"/>
      <c r="H71" s="106"/>
      <c r="I71" s="398"/>
      <c r="J71" s="438"/>
      <c r="K71" s="14"/>
      <c r="L71" s="14"/>
      <c r="M71" s="14"/>
      <c r="N71" s="14"/>
      <c r="O71" s="31"/>
    </row>
    <row r="72" spans="3:21" ht="19.5" customHeight="1" x14ac:dyDescent="0.2">
      <c r="C72" s="13"/>
      <c r="D72" s="19">
        <f t="shared" si="0"/>
        <v>62</v>
      </c>
      <c r="E72" s="104"/>
      <c r="F72" s="109"/>
      <c r="G72" s="106"/>
      <c r="H72" s="106"/>
      <c r="I72" s="398"/>
      <c r="J72" s="438"/>
      <c r="K72" s="14"/>
      <c r="L72" s="14"/>
      <c r="M72" s="14"/>
      <c r="N72" s="14"/>
      <c r="O72" s="31"/>
    </row>
    <row r="73" spans="3:21" ht="19.5" customHeight="1" x14ac:dyDescent="0.2">
      <c r="C73" s="13"/>
      <c r="D73" s="90">
        <f t="shared" si="0"/>
        <v>63</v>
      </c>
      <c r="E73" s="104"/>
      <c r="F73" s="109"/>
      <c r="G73" s="106"/>
      <c r="H73" s="106"/>
      <c r="I73" s="398"/>
      <c r="J73" s="438"/>
      <c r="K73" s="14"/>
      <c r="L73" s="14"/>
      <c r="M73" s="14"/>
      <c r="N73" s="14"/>
      <c r="O73" s="31"/>
    </row>
    <row r="74" spans="3:21" ht="19.5" customHeight="1" x14ac:dyDescent="0.2">
      <c r="C74" s="13"/>
      <c r="D74" s="19">
        <f t="shared" si="0"/>
        <v>64</v>
      </c>
      <c r="E74" s="104"/>
      <c r="F74" s="109"/>
      <c r="G74" s="106"/>
      <c r="H74" s="106"/>
      <c r="I74" s="398"/>
      <c r="J74" s="438"/>
      <c r="K74" s="14"/>
      <c r="L74" s="14"/>
      <c r="M74" s="14"/>
      <c r="N74" s="14"/>
      <c r="O74" s="31"/>
    </row>
    <row r="75" spans="3:21" ht="19.5" customHeight="1" x14ac:dyDescent="0.2">
      <c r="C75" s="13"/>
      <c r="D75" s="19">
        <f t="shared" si="0"/>
        <v>65</v>
      </c>
      <c r="E75" s="104"/>
      <c r="F75" s="109"/>
      <c r="G75" s="106"/>
      <c r="H75" s="106"/>
      <c r="I75" s="398"/>
      <c r="J75" s="438"/>
      <c r="K75" s="14"/>
      <c r="L75" s="14"/>
      <c r="M75" s="14"/>
      <c r="N75" s="14"/>
      <c r="O75" s="31"/>
    </row>
    <row r="76" spans="3:21" ht="19.5" customHeight="1" x14ac:dyDescent="0.2">
      <c r="C76" s="13"/>
      <c r="D76" s="90">
        <f t="shared" si="0"/>
        <v>66</v>
      </c>
      <c r="E76" s="104"/>
      <c r="F76" s="109"/>
      <c r="G76" s="106"/>
      <c r="H76" s="106"/>
      <c r="I76" s="398"/>
      <c r="J76" s="438"/>
      <c r="K76" s="14"/>
      <c r="L76" s="14"/>
      <c r="M76" s="14"/>
      <c r="N76" s="14"/>
      <c r="O76" s="31"/>
    </row>
    <row r="77" spans="3:21" ht="19.5" customHeight="1" x14ac:dyDescent="0.2">
      <c r="C77" s="13"/>
      <c r="D77" s="19">
        <f t="shared" si="0"/>
        <v>67</v>
      </c>
      <c r="E77" s="104"/>
      <c r="F77" s="109"/>
      <c r="G77" s="106"/>
      <c r="H77" s="106"/>
      <c r="I77" s="398"/>
      <c r="J77" s="438"/>
      <c r="K77" s="14"/>
      <c r="L77" s="14"/>
      <c r="M77" s="14"/>
      <c r="N77" s="14"/>
      <c r="O77" s="31"/>
      <c r="U77" s="54"/>
    </row>
    <row r="78" spans="3:21" ht="19.5" customHeight="1" x14ac:dyDescent="0.2">
      <c r="C78" s="13"/>
      <c r="D78" s="19">
        <f t="shared" si="0"/>
        <v>68</v>
      </c>
      <c r="E78" s="104"/>
      <c r="F78" s="109"/>
      <c r="G78" s="106"/>
      <c r="H78" s="106"/>
      <c r="I78" s="398"/>
      <c r="J78" s="438"/>
      <c r="K78" s="14"/>
      <c r="L78" s="14"/>
      <c r="M78" s="14"/>
      <c r="N78" s="14"/>
      <c r="O78" s="31"/>
      <c r="U78" s="54"/>
    </row>
    <row r="79" spans="3:21" ht="19.5" customHeight="1" x14ac:dyDescent="0.2">
      <c r="C79" s="13"/>
      <c r="D79" s="90">
        <f t="shared" si="0"/>
        <v>69</v>
      </c>
      <c r="E79" s="104"/>
      <c r="F79" s="109"/>
      <c r="G79" s="106"/>
      <c r="H79" s="106"/>
      <c r="I79" s="398"/>
      <c r="J79" s="438"/>
      <c r="K79" s="14"/>
      <c r="L79" s="14"/>
      <c r="M79" s="14"/>
      <c r="N79" s="14"/>
      <c r="O79" s="31"/>
      <c r="U79" s="54"/>
    </row>
    <row r="80" spans="3:21" ht="19.5" customHeight="1" x14ac:dyDescent="0.2">
      <c r="C80" s="13"/>
      <c r="D80" s="19">
        <f t="shared" ref="D80:D143" si="1">D79+1</f>
        <v>70</v>
      </c>
      <c r="E80" s="104"/>
      <c r="F80" s="109"/>
      <c r="G80" s="106"/>
      <c r="H80" s="106"/>
      <c r="I80" s="398"/>
      <c r="J80" s="438"/>
      <c r="K80" s="14"/>
      <c r="L80" s="14"/>
      <c r="M80" s="14"/>
      <c r="N80" s="14"/>
      <c r="O80" s="31"/>
      <c r="U80" s="54"/>
    </row>
    <row r="81" spans="3:21" ht="19.5" customHeight="1" x14ac:dyDescent="0.2">
      <c r="C81" s="13"/>
      <c r="D81" s="19">
        <f t="shared" si="1"/>
        <v>71</v>
      </c>
      <c r="E81" s="104"/>
      <c r="F81" s="109"/>
      <c r="G81" s="106"/>
      <c r="H81" s="106"/>
      <c r="I81" s="398"/>
      <c r="J81" s="438"/>
      <c r="K81" s="14"/>
      <c r="L81" s="14"/>
      <c r="M81" s="14"/>
      <c r="N81" s="14"/>
      <c r="O81" s="31"/>
      <c r="U81" s="54"/>
    </row>
    <row r="82" spans="3:21" ht="19.5" customHeight="1" x14ac:dyDescent="0.2">
      <c r="C82" s="13"/>
      <c r="D82" s="90">
        <f t="shared" si="1"/>
        <v>72</v>
      </c>
      <c r="E82" s="104"/>
      <c r="F82" s="109"/>
      <c r="G82" s="106"/>
      <c r="H82" s="106"/>
      <c r="I82" s="398"/>
      <c r="J82" s="438"/>
      <c r="K82" s="14"/>
      <c r="L82" s="14"/>
      <c r="M82" s="14"/>
      <c r="N82" s="14"/>
      <c r="O82" s="31"/>
      <c r="U82" s="54"/>
    </row>
    <row r="83" spans="3:21" ht="19.5" customHeight="1" x14ac:dyDescent="0.2">
      <c r="C83" s="13"/>
      <c r="D83" s="19">
        <f t="shared" si="1"/>
        <v>73</v>
      </c>
      <c r="E83" s="104"/>
      <c r="F83" s="109"/>
      <c r="G83" s="106"/>
      <c r="H83" s="106"/>
      <c r="I83" s="398"/>
      <c r="J83" s="438"/>
      <c r="K83" s="14"/>
      <c r="L83" s="14"/>
      <c r="M83" s="14"/>
      <c r="N83" s="14"/>
      <c r="O83" s="31"/>
      <c r="U83" s="54"/>
    </row>
    <row r="84" spans="3:21" ht="19.5" customHeight="1" x14ac:dyDescent="0.2">
      <c r="C84" s="13"/>
      <c r="D84" s="19">
        <f t="shared" si="1"/>
        <v>74</v>
      </c>
      <c r="E84" s="104"/>
      <c r="F84" s="109"/>
      <c r="G84" s="106"/>
      <c r="H84" s="106"/>
      <c r="I84" s="398"/>
      <c r="J84" s="438"/>
      <c r="K84" s="14"/>
      <c r="L84" s="14"/>
      <c r="M84" s="14"/>
      <c r="N84" s="14"/>
      <c r="O84" s="31"/>
      <c r="U84" s="54"/>
    </row>
    <row r="85" spans="3:21" ht="19.5" customHeight="1" x14ac:dyDescent="0.2">
      <c r="C85" s="13"/>
      <c r="D85" s="90">
        <f t="shared" si="1"/>
        <v>75</v>
      </c>
      <c r="E85" s="104"/>
      <c r="F85" s="109"/>
      <c r="G85" s="106"/>
      <c r="H85" s="106"/>
      <c r="I85" s="398"/>
      <c r="J85" s="438"/>
      <c r="K85" s="14"/>
      <c r="L85" s="14"/>
      <c r="M85" s="14"/>
      <c r="N85" s="14"/>
      <c r="O85" s="31"/>
      <c r="U85" s="54"/>
    </row>
    <row r="86" spans="3:21" ht="19.5" hidden="1" customHeight="1" x14ac:dyDescent="0.2">
      <c r="C86" s="13"/>
      <c r="D86" s="19">
        <f t="shared" si="1"/>
        <v>76</v>
      </c>
      <c r="E86" s="104"/>
      <c r="F86" s="109"/>
      <c r="G86" s="106"/>
      <c r="H86" s="106"/>
      <c r="I86" s="398"/>
      <c r="J86" s="438"/>
      <c r="K86" s="14"/>
      <c r="L86" s="14"/>
      <c r="M86" s="14"/>
      <c r="N86" s="14"/>
      <c r="O86" s="31"/>
      <c r="U86" s="54"/>
    </row>
    <row r="87" spans="3:21" ht="19.5" hidden="1" customHeight="1" x14ac:dyDescent="0.2">
      <c r="C87" s="13"/>
      <c r="D87" s="19">
        <f t="shared" si="1"/>
        <v>77</v>
      </c>
      <c r="E87" s="104"/>
      <c r="F87" s="109"/>
      <c r="G87" s="106"/>
      <c r="H87" s="106"/>
      <c r="I87" s="398"/>
      <c r="J87" s="438"/>
      <c r="K87" s="14"/>
      <c r="L87" s="14"/>
      <c r="M87" s="14"/>
      <c r="N87" s="14"/>
      <c r="O87" s="31"/>
      <c r="U87" s="54"/>
    </row>
    <row r="88" spans="3:21" ht="19.5" hidden="1" customHeight="1" x14ac:dyDescent="0.2">
      <c r="C88" s="13"/>
      <c r="D88" s="90">
        <f t="shared" si="1"/>
        <v>78</v>
      </c>
      <c r="E88" s="104"/>
      <c r="F88" s="109"/>
      <c r="G88" s="106"/>
      <c r="H88" s="106"/>
      <c r="I88" s="398"/>
      <c r="J88" s="438"/>
      <c r="K88" s="14"/>
      <c r="L88" s="14"/>
      <c r="M88" s="14"/>
      <c r="N88" s="14"/>
      <c r="O88" s="31"/>
      <c r="U88" s="54"/>
    </row>
    <row r="89" spans="3:21" ht="19.5" hidden="1" customHeight="1" x14ac:dyDescent="0.2">
      <c r="C89" s="13"/>
      <c r="D89" s="19">
        <f t="shared" si="1"/>
        <v>79</v>
      </c>
      <c r="E89" s="104"/>
      <c r="F89" s="109"/>
      <c r="G89" s="106"/>
      <c r="H89" s="106"/>
      <c r="I89" s="398"/>
      <c r="J89" s="438"/>
      <c r="K89" s="14"/>
      <c r="L89" s="14"/>
      <c r="M89" s="14"/>
      <c r="N89" s="14"/>
      <c r="O89" s="31"/>
      <c r="U89" s="54"/>
    </row>
    <row r="90" spans="3:21" ht="19.5" hidden="1" customHeight="1" x14ac:dyDescent="0.2">
      <c r="C90" s="13"/>
      <c r="D90" s="19">
        <f t="shared" si="1"/>
        <v>80</v>
      </c>
      <c r="E90" s="104"/>
      <c r="F90" s="109"/>
      <c r="G90" s="106"/>
      <c r="H90" s="106"/>
      <c r="I90" s="398"/>
      <c r="J90" s="438"/>
      <c r="K90" s="14"/>
      <c r="L90" s="14"/>
      <c r="M90" s="14"/>
      <c r="N90" s="14"/>
      <c r="O90" s="31"/>
      <c r="U90" s="54"/>
    </row>
    <row r="91" spans="3:21" ht="19.5" hidden="1" customHeight="1" x14ac:dyDescent="0.2">
      <c r="C91" s="13"/>
      <c r="D91" s="90">
        <f t="shared" si="1"/>
        <v>81</v>
      </c>
      <c r="E91" s="104"/>
      <c r="F91" s="109"/>
      <c r="G91" s="106"/>
      <c r="H91" s="106"/>
      <c r="I91" s="398"/>
      <c r="J91" s="438"/>
      <c r="K91" s="14"/>
      <c r="L91" s="14"/>
      <c r="M91" s="14"/>
      <c r="N91" s="14"/>
      <c r="O91" s="31"/>
      <c r="U91" s="54"/>
    </row>
    <row r="92" spans="3:21" ht="19.5" hidden="1" customHeight="1" x14ac:dyDescent="0.2">
      <c r="C92" s="13"/>
      <c r="D92" s="19">
        <f t="shared" si="1"/>
        <v>82</v>
      </c>
      <c r="E92" s="104"/>
      <c r="F92" s="109"/>
      <c r="G92" s="106"/>
      <c r="H92" s="106"/>
      <c r="I92" s="398"/>
      <c r="J92" s="438"/>
      <c r="K92" s="14"/>
      <c r="L92" s="14"/>
      <c r="M92" s="14"/>
      <c r="N92" s="14"/>
      <c r="O92" s="31"/>
      <c r="U92" s="54"/>
    </row>
    <row r="93" spans="3:21" ht="19.5" hidden="1" customHeight="1" x14ac:dyDescent="0.2">
      <c r="C93" s="13"/>
      <c r="D93" s="19">
        <f t="shared" si="1"/>
        <v>83</v>
      </c>
      <c r="E93" s="104"/>
      <c r="F93" s="109"/>
      <c r="G93" s="106"/>
      <c r="H93" s="106"/>
      <c r="I93" s="398"/>
      <c r="J93" s="438"/>
      <c r="K93" s="14"/>
      <c r="L93" s="14"/>
      <c r="M93" s="14"/>
      <c r="N93" s="14"/>
      <c r="O93" s="31"/>
      <c r="U93" s="54"/>
    </row>
    <row r="94" spans="3:21" ht="19.5" hidden="1" customHeight="1" x14ac:dyDescent="0.2">
      <c r="C94" s="13"/>
      <c r="D94" s="90">
        <f t="shared" si="1"/>
        <v>84</v>
      </c>
      <c r="E94" s="104"/>
      <c r="F94" s="109"/>
      <c r="G94" s="106"/>
      <c r="H94" s="106"/>
      <c r="I94" s="398"/>
      <c r="J94" s="438"/>
      <c r="K94" s="14"/>
      <c r="L94" s="14"/>
      <c r="M94" s="14"/>
      <c r="N94" s="14"/>
      <c r="O94" s="31"/>
      <c r="U94" s="54"/>
    </row>
    <row r="95" spans="3:21" ht="19.5" hidden="1" customHeight="1" x14ac:dyDescent="0.2">
      <c r="C95" s="13"/>
      <c r="D95" s="19">
        <f t="shared" si="1"/>
        <v>85</v>
      </c>
      <c r="E95" s="104"/>
      <c r="F95" s="109"/>
      <c r="G95" s="106"/>
      <c r="H95" s="106"/>
      <c r="I95" s="398"/>
      <c r="J95" s="438"/>
      <c r="K95" s="14"/>
      <c r="L95" s="14"/>
      <c r="M95" s="14"/>
      <c r="N95" s="14"/>
      <c r="O95" s="31"/>
      <c r="U95" s="54"/>
    </row>
    <row r="96" spans="3:21" ht="19.5" hidden="1" customHeight="1" x14ac:dyDescent="0.2">
      <c r="C96" s="13"/>
      <c r="D96" s="19">
        <f t="shared" si="1"/>
        <v>86</v>
      </c>
      <c r="E96" s="104"/>
      <c r="F96" s="109"/>
      <c r="G96" s="106"/>
      <c r="H96" s="106"/>
      <c r="I96" s="398"/>
      <c r="J96" s="438"/>
      <c r="K96" s="14"/>
      <c r="L96" s="14"/>
      <c r="M96" s="14"/>
      <c r="N96" s="14"/>
      <c r="O96" s="31"/>
      <c r="U96" s="54"/>
    </row>
    <row r="97" spans="3:21" ht="19.5" hidden="1" customHeight="1" x14ac:dyDescent="0.2">
      <c r="C97" s="13"/>
      <c r="D97" s="90">
        <f t="shared" si="1"/>
        <v>87</v>
      </c>
      <c r="E97" s="104"/>
      <c r="F97" s="109"/>
      <c r="G97" s="106"/>
      <c r="H97" s="106"/>
      <c r="I97" s="398"/>
      <c r="J97" s="438"/>
      <c r="K97" s="14"/>
      <c r="L97" s="14"/>
      <c r="M97" s="14"/>
      <c r="N97" s="14"/>
      <c r="O97" s="31"/>
      <c r="U97" s="54"/>
    </row>
    <row r="98" spans="3:21" ht="19.5" hidden="1" customHeight="1" x14ac:dyDescent="0.2">
      <c r="C98" s="13"/>
      <c r="D98" s="19">
        <f t="shared" si="1"/>
        <v>88</v>
      </c>
      <c r="E98" s="104"/>
      <c r="F98" s="109"/>
      <c r="G98" s="106"/>
      <c r="H98" s="106"/>
      <c r="I98" s="398"/>
      <c r="J98" s="438"/>
      <c r="K98" s="14"/>
      <c r="L98" s="14"/>
      <c r="M98" s="14"/>
      <c r="N98" s="14"/>
      <c r="O98" s="31"/>
      <c r="U98" s="54"/>
    </row>
    <row r="99" spans="3:21" ht="19.5" hidden="1" customHeight="1" x14ac:dyDescent="0.2">
      <c r="C99" s="13"/>
      <c r="D99" s="19">
        <f t="shared" si="1"/>
        <v>89</v>
      </c>
      <c r="E99" s="104"/>
      <c r="F99" s="109"/>
      <c r="G99" s="106"/>
      <c r="H99" s="106"/>
      <c r="I99" s="398"/>
      <c r="J99" s="438"/>
      <c r="K99" s="14"/>
      <c r="L99" s="14"/>
      <c r="M99" s="14"/>
      <c r="N99" s="14"/>
      <c r="O99" s="31"/>
      <c r="U99" s="54"/>
    </row>
    <row r="100" spans="3:21" ht="19.5" hidden="1" customHeight="1" x14ac:dyDescent="0.2">
      <c r="C100" s="13"/>
      <c r="D100" s="90">
        <f t="shared" si="1"/>
        <v>90</v>
      </c>
      <c r="E100" s="104"/>
      <c r="F100" s="109"/>
      <c r="G100" s="106"/>
      <c r="H100" s="106"/>
      <c r="I100" s="398"/>
      <c r="J100" s="438"/>
      <c r="K100" s="14"/>
      <c r="L100" s="14"/>
      <c r="M100" s="14"/>
      <c r="N100" s="14"/>
      <c r="O100" s="31"/>
      <c r="U100" s="54"/>
    </row>
    <row r="101" spans="3:21" ht="19.5" hidden="1" customHeight="1" x14ac:dyDescent="0.2">
      <c r="C101" s="13"/>
      <c r="D101" s="19">
        <f t="shared" si="1"/>
        <v>91</v>
      </c>
      <c r="E101" s="104"/>
      <c r="F101" s="109"/>
      <c r="G101" s="106"/>
      <c r="H101" s="106"/>
      <c r="I101" s="398"/>
      <c r="J101" s="438"/>
      <c r="K101" s="14"/>
      <c r="L101" s="14"/>
      <c r="M101" s="14"/>
      <c r="N101" s="14"/>
      <c r="O101" s="31"/>
      <c r="U101" s="54"/>
    </row>
    <row r="102" spans="3:21" ht="19.5" hidden="1" customHeight="1" x14ac:dyDescent="0.2">
      <c r="C102" s="13"/>
      <c r="D102" s="19">
        <f t="shared" si="1"/>
        <v>92</v>
      </c>
      <c r="E102" s="104"/>
      <c r="F102" s="109"/>
      <c r="G102" s="106"/>
      <c r="H102" s="106"/>
      <c r="I102" s="398"/>
      <c r="J102" s="438"/>
      <c r="K102" s="14"/>
      <c r="L102" s="14"/>
      <c r="M102" s="14"/>
      <c r="N102" s="14"/>
      <c r="O102" s="31"/>
      <c r="U102" s="54"/>
    </row>
    <row r="103" spans="3:21" ht="19.5" hidden="1" customHeight="1" x14ac:dyDescent="0.2">
      <c r="C103" s="13"/>
      <c r="D103" s="90">
        <f t="shared" si="1"/>
        <v>93</v>
      </c>
      <c r="E103" s="104"/>
      <c r="F103" s="109"/>
      <c r="G103" s="106"/>
      <c r="H103" s="106"/>
      <c r="I103" s="398"/>
      <c r="J103" s="438"/>
      <c r="K103" s="14"/>
      <c r="L103" s="14"/>
      <c r="M103" s="14"/>
      <c r="N103" s="14"/>
      <c r="O103" s="31"/>
      <c r="U103" s="54"/>
    </row>
    <row r="104" spans="3:21" ht="19.5" hidden="1" customHeight="1" x14ac:dyDescent="0.2">
      <c r="C104" s="13"/>
      <c r="D104" s="19">
        <f t="shared" si="1"/>
        <v>94</v>
      </c>
      <c r="E104" s="104"/>
      <c r="F104" s="109"/>
      <c r="G104" s="106"/>
      <c r="H104" s="106"/>
      <c r="I104" s="398"/>
      <c r="J104" s="438"/>
      <c r="K104" s="14"/>
      <c r="L104" s="14"/>
      <c r="M104" s="14"/>
      <c r="N104" s="14"/>
      <c r="O104" s="31"/>
      <c r="U104" s="54"/>
    </row>
    <row r="105" spans="3:21" ht="19.5" hidden="1" customHeight="1" x14ac:dyDescent="0.2">
      <c r="C105" s="13"/>
      <c r="D105" s="19">
        <f t="shared" si="1"/>
        <v>95</v>
      </c>
      <c r="E105" s="104"/>
      <c r="F105" s="109"/>
      <c r="G105" s="106"/>
      <c r="H105" s="106"/>
      <c r="I105" s="398"/>
      <c r="J105" s="438"/>
      <c r="K105" s="14"/>
      <c r="L105" s="14"/>
      <c r="M105" s="14"/>
      <c r="N105" s="14"/>
      <c r="O105" s="31"/>
      <c r="U105" s="54"/>
    </row>
    <row r="106" spans="3:21" ht="19.5" hidden="1" customHeight="1" x14ac:dyDescent="0.2">
      <c r="C106" s="13"/>
      <c r="D106" s="90">
        <f t="shared" si="1"/>
        <v>96</v>
      </c>
      <c r="E106" s="104"/>
      <c r="F106" s="109"/>
      <c r="G106" s="106"/>
      <c r="H106" s="106"/>
      <c r="I106" s="398"/>
      <c r="J106" s="438"/>
      <c r="K106" s="14"/>
      <c r="L106" s="14"/>
      <c r="M106" s="14"/>
      <c r="N106" s="14"/>
      <c r="O106" s="31"/>
      <c r="U106" s="54"/>
    </row>
    <row r="107" spans="3:21" ht="19.5" hidden="1" customHeight="1" x14ac:dyDescent="0.2">
      <c r="C107" s="13"/>
      <c r="D107" s="19">
        <f t="shared" si="1"/>
        <v>97</v>
      </c>
      <c r="E107" s="104"/>
      <c r="F107" s="109"/>
      <c r="G107" s="106"/>
      <c r="H107" s="106"/>
      <c r="I107" s="398"/>
      <c r="J107" s="438"/>
      <c r="K107" s="14"/>
      <c r="L107" s="14"/>
      <c r="M107" s="14"/>
      <c r="N107" s="14"/>
      <c r="O107" s="31"/>
      <c r="U107" s="54"/>
    </row>
    <row r="108" spans="3:21" ht="19.5" hidden="1" customHeight="1" x14ac:dyDescent="0.2">
      <c r="C108" s="13"/>
      <c r="D108" s="19">
        <f t="shared" si="1"/>
        <v>98</v>
      </c>
      <c r="E108" s="104"/>
      <c r="F108" s="109"/>
      <c r="G108" s="106"/>
      <c r="H108" s="106"/>
      <c r="I108" s="398"/>
      <c r="J108" s="438"/>
      <c r="K108" s="14"/>
      <c r="L108" s="14"/>
      <c r="M108" s="14"/>
      <c r="N108" s="14"/>
      <c r="O108" s="31"/>
      <c r="U108" s="54"/>
    </row>
    <row r="109" spans="3:21" ht="19.5" hidden="1" customHeight="1" x14ac:dyDescent="0.2">
      <c r="C109" s="13"/>
      <c r="D109" s="90">
        <f t="shared" si="1"/>
        <v>99</v>
      </c>
      <c r="E109" s="104"/>
      <c r="F109" s="109"/>
      <c r="G109" s="106"/>
      <c r="H109" s="106"/>
      <c r="I109" s="398"/>
      <c r="J109" s="438"/>
      <c r="K109" s="14"/>
      <c r="L109" s="14"/>
      <c r="M109" s="14"/>
      <c r="N109" s="14"/>
      <c r="O109" s="31"/>
      <c r="U109" s="54"/>
    </row>
    <row r="110" spans="3:21" ht="19.5" hidden="1" customHeight="1" x14ac:dyDescent="0.2">
      <c r="C110" s="13"/>
      <c r="D110" s="19">
        <f t="shared" si="1"/>
        <v>100</v>
      </c>
      <c r="E110" s="104"/>
      <c r="F110" s="109"/>
      <c r="G110" s="106"/>
      <c r="H110" s="106"/>
      <c r="I110" s="398"/>
      <c r="J110" s="438"/>
      <c r="K110" s="14"/>
      <c r="L110" s="14"/>
      <c r="M110" s="14"/>
      <c r="N110" s="14"/>
      <c r="O110" s="31"/>
      <c r="U110" s="54"/>
    </row>
    <row r="111" spans="3:21" ht="19.5" hidden="1" customHeight="1" x14ac:dyDescent="0.2">
      <c r="C111" s="13"/>
      <c r="D111" s="19">
        <f t="shared" si="1"/>
        <v>101</v>
      </c>
      <c r="E111" s="104"/>
      <c r="F111" s="109"/>
      <c r="G111" s="106"/>
      <c r="H111" s="106"/>
      <c r="I111" s="398"/>
      <c r="J111" s="438"/>
      <c r="K111" s="14"/>
      <c r="L111" s="14"/>
      <c r="M111" s="14"/>
      <c r="N111" s="14"/>
      <c r="O111" s="31"/>
      <c r="U111" s="54"/>
    </row>
    <row r="112" spans="3:21" ht="19.5" hidden="1" customHeight="1" x14ac:dyDescent="0.2">
      <c r="C112" s="13"/>
      <c r="D112" s="90">
        <f t="shared" si="1"/>
        <v>102</v>
      </c>
      <c r="E112" s="104"/>
      <c r="F112" s="109"/>
      <c r="G112" s="106"/>
      <c r="H112" s="106"/>
      <c r="I112" s="398"/>
      <c r="J112" s="438"/>
      <c r="K112" s="14"/>
      <c r="L112" s="14"/>
      <c r="M112" s="14"/>
      <c r="N112" s="14"/>
      <c r="O112" s="31"/>
      <c r="U112" s="54"/>
    </row>
    <row r="113" spans="3:21" ht="19.5" hidden="1" customHeight="1" x14ac:dyDescent="0.2">
      <c r="C113" s="13"/>
      <c r="D113" s="19">
        <f t="shared" si="1"/>
        <v>103</v>
      </c>
      <c r="E113" s="104"/>
      <c r="F113" s="109"/>
      <c r="G113" s="106"/>
      <c r="H113" s="106"/>
      <c r="I113" s="398"/>
      <c r="J113" s="438"/>
      <c r="K113" s="14"/>
      <c r="L113" s="14"/>
      <c r="M113" s="14"/>
      <c r="N113" s="14"/>
      <c r="O113" s="31"/>
      <c r="U113" s="54"/>
    </row>
    <row r="114" spans="3:21" ht="19.5" hidden="1" customHeight="1" x14ac:dyDescent="0.2">
      <c r="C114" s="13"/>
      <c r="D114" s="19">
        <f t="shared" si="1"/>
        <v>104</v>
      </c>
      <c r="E114" s="104"/>
      <c r="F114" s="109"/>
      <c r="G114" s="106"/>
      <c r="H114" s="106"/>
      <c r="I114" s="398"/>
      <c r="J114" s="438"/>
      <c r="K114" s="14"/>
      <c r="L114" s="14"/>
      <c r="M114" s="14"/>
      <c r="N114" s="14"/>
      <c r="O114" s="31"/>
      <c r="U114" s="54"/>
    </row>
    <row r="115" spans="3:21" ht="19.5" hidden="1" customHeight="1" x14ac:dyDescent="0.2">
      <c r="C115" s="13"/>
      <c r="D115" s="90">
        <f t="shared" si="1"/>
        <v>105</v>
      </c>
      <c r="E115" s="104"/>
      <c r="F115" s="109"/>
      <c r="G115" s="106"/>
      <c r="H115" s="106"/>
      <c r="I115" s="398"/>
      <c r="J115" s="438"/>
      <c r="K115" s="14"/>
      <c r="L115" s="14"/>
      <c r="M115" s="14"/>
      <c r="N115" s="14"/>
      <c r="O115" s="31"/>
      <c r="U115" s="54"/>
    </row>
    <row r="116" spans="3:21" ht="19.5" hidden="1" customHeight="1" x14ac:dyDescent="0.2">
      <c r="C116" s="13"/>
      <c r="D116" s="19">
        <f t="shared" si="1"/>
        <v>106</v>
      </c>
      <c r="E116" s="104"/>
      <c r="F116" s="109"/>
      <c r="G116" s="106"/>
      <c r="H116" s="106"/>
      <c r="I116" s="398"/>
      <c r="J116" s="438"/>
      <c r="K116" s="14"/>
      <c r="L116" s="14"/>
      <c r="M116" s="14"/>
      <c r="N116" s="14"/>
      <c r="O116" s="31"/>
      <c r="U116" s="54"/>
    </row>
    <row r="117" spans="3:21" ht="19.5" hidden="1" customHeight="1" x14ac:dyDescent="0.2">
      <c r="C117" s="13"/>
      <c r="D117" s="19">
        <f t="shared" si="1"/>
        <v>107</v>
      </c>
      <c r="E117" s="104"/>
      <c r="F117" s="109"/>
      <c r="G117" s="106"/>
      <c r="H117" s="106"/>
      <c r="I117" s="398"/>
      <c r="J117" s="438"/>
      <c r="K117" s="14"/>
      <c r="L117" s="14"/>
      <c r="M117" s="14"/>
      <c r="N117" s="14"/>
      <c r="O117" s="31"/>
      <c r="U117" s="54"/>
    </row>
    <row r="118" spans="3:21" ht="19.5" hidden="1" customHeight="1" x14ac:dyDescent="0.2">
      <c r="C118" s="13"/>
      <c r="D118" s="90">
        <f t="shared" si="1"/>
        <v>108</v>
      </c>
      <c r="E118" s="104"/>
      <c r="F118" s="109"/>
      <c r="G118" s="106"/>
      <c r="H118" s="106"/>
      <c r="I118" s="398"/>
      <c r="J118" s="438"/>
      <c r="K118" s="14"/>
      <c r="L118" s="14"/>
      <c r="M118" s="14"/>
      <c r="N118" s="14"/>
      <c r="O118" s="31"/>
      <c r="U118" s="54"/>
    </row>
    <row r="119" spans="3:21" ht="19.5" hidden="1" customHeight="1" x14ac:dyDescent="0.2">
      <c r="C119" s="13"/>
      <c r="D119" s="19">
        <f t="shared" si="1"/>
        <v>109</v>
      </c>
      <c r="E119" s="104"/>
      <c r="F119" s="109"/>
      <c r="G119" s="106"/>
      <c r="H119" s="106"/>
      <c r="I119" s="398"/>
      <c r="J119" s="438"/>
      <c r="K119" s="14"/>
      <c r="L119" s="14"/>
      <c r="M119" s="14"/>
      <c r="N119" s="14"/>
      <c r="O119" s="31"/>
      <c r="U119" s="54"/>
    </row>
    <row r="120" spans="3:21" ht="19.5" hidden="1" customHeight="1" x14ac:dyDescent="0.2">
      <c r="C120" s="13"/>
      <c r="D120" s="19">
        <f t="shared" si="1"/>
        <v>110</v>
      </c>
      <c r="E120" s="104"/>
      <c r="F120" s="109"/>
      <c r="G120" s="106"/>
      <c r="H120" s="106"/>
      <c r="I120" s="398"/>
      <c r="J120" s="438"/>
      <c r="K120" s="14"/>
      <c r="L120" s="14"/>
      <c r="M120" s="14"/>
      <c r="N120" s="14"/>
      <c r="O120" s="31"/>
      <c r="U120" s="54"/>
    </row>
    <row r="121" spans="3:21" ht="19.5" hidden="1" customHeight="1" x14ac:dyDescent="0.2">
      <c r="C121" s="13"/>
      <c r="D121" s="90">
        <f t="shared" si="1"/>
        <v>111</v>
      </c>
      <c r="E121" s="104"/>
      <c r="F121" s="109"/>
      <c r="G121" s="106"/>
      <c r="H121" s="106"/>
      <c r="I121" s="398"/>
      <c r="J121" s="438"/>
      <c r="K121" s="14"/>
      <c r="L121" s="14"/>
      <c r="M121" s="14"/>
      <c r="N121" s="14"/>
      <c r="O121" s="31"/>
      <c r="U121" s="54"/>
    </row>
    <row r="122" spans="3:21" ht="19.5" hidden="1" customHeight="1" x14ac:dyDescent="0.2">
      <c r="C122" s="13"/>
      <c r="D122" s="19">
        <f t="shared" si="1"/>
        <v>112</v>
      </c>
      <c r="E122" s="104"/>
      <c r="F122" s="109"/>
      <c r="G122" s="106"/>
      <c r="H122" s="106"/>
      <c r="I122" s="398"/>
      <c r="J122" s="438"/>
      <c r="K122" s="14"/>
      <c r="L122" s="14"/>
      <c r="M122" s="14"/>
      <c r="N122" s="14"/>
      <c r="O122" s="31"/>
      <c r="U122" s="54"/>
    </row>
    <row r="123" spans="3:21" ht="19.5" hidden="1" customHeight="1" x14ac:dyDescent="0.2">
      <c r="C123" s="13"/>
      <c r="D123" s="19">
        <f t="shared" si="1"/>
        <v>113</v>
      </c>
      <c r="E123" s="104"/>
      <c r="F123" s="109"/>
      <c r="G123" s="106"/>
      <c r="H123" s="106"/>
      <c r="I123" s="398"/>
      <c r="J123" s="438"/>
      <c r="K123" s="14"/>
      <c r="L123" s="14"/>
      <c r="M123" s="14"/>
      <c r="N123" s="14"/>
      <c r="O123" s="31"/>
      <c r="U123" s="54"/>
    </row>
    <row r="124" spans="3:21" ht="19.5" hidden="1" customHeight="1" x14ac:dyDescent="0.2">
      <c r="C124" s="13"/>
      <c r="D124" s="90">
        <f t="shared" si="1"/>
        <v>114</v>
      </c>
      <c r="E124" s="104"/>
      <c r="F124" s="109"/>
      <c r="G124" s="106"/>
      <c r="H124" s="106"/>
      <c r="I124" s="398"/>
      <c r="J124" s="438"/>
      <c r="K124" s="14"/>
      <c r="L124" s="14"/>
      <c r="M124" s="14"/>
      <c r="N124" s="14"/>
      <c r="O124" s="31"/>
      <c r="U124" s="54"/>
    </row>
    <row r="125" spans="3:21" ht="19.5" hidden="1" customHeight="1" x14ac:dyDescent="0.2">
      <c r="C125" s="13"/>
      <c r="D125" s="19">
        <f t="shared" si="1"/>
        <v>115</v>
      </c>
      <c r="E125" s="104"/>
      <c r="F125" s="109"/>
      <c r="G125" s="106"/>
      <c r="H125" s="106"/>
      <c r="I125" s="398"/>
      <c r="J125" s="438"/>
      <c r="K125" s="14"/>
      <c r="L125" s="14"/>
      <c r="M125" s="14"/>
      <c r="N125" s="14"/>
      <c r="O125" s="31"/>
      <c r="U125" s="54"/>
    </row>
    <row r="126" spans="3:21" ht="19.5" hidden="1" customHeight="1" x14ac:dyDescent="0.2">
      <c r="C126" s="13"/>
      <c r="D126" s="19">
        <f t="shared" si="1"/>
        <v>116</v>
      </c>
      <c r="E126" s="104"/>
      <c r="F126" s="109"/>
      <c r="G126" s="106"/>
      <c r="H126" s="106"/>
      <c r="I126" s="398"/>
      <c r="J126" s="438"/>
      <c r="K126" s="14"/>
      <c r="L126" s="14"/>
      <c r="M126" s="14"/>
      <c r="N126" s="14"/>
      <c r="O126" s="31"/>
      <c r="U126" s="54"/>
    </row>
    <row r="127" spans="3:21" ht="19.5" hidden="1" customHeight="1" x14ac:dyDescent="0.2">
      <c r="C127" s="13"/>
      <c r="D127" s="90">
        <f t="shared" si="1"/>
        <v>117</v>
      </c>
      <c r="E127" s="104"/>
      <c r="F127" s="109"/>
      <c r="G127" s="106"/>
      <c r="H127" s="106"/>
      <c r="I127" s="398"/>
      <c r="J127" s="438"/>
      <c r="K127" s="14"/>
      <c r="L127" s="14"/>
      <c r="M127" s="14"/>
      <c r="N127" s="14"/>
      <c r="O127" s="31"/>
      <c r="U127" s="54"/>
    </row>
    <row r="128" spans="3:21" ht="19.5" hidden="1" customHeight="1" x14ac:dyDescent="0.2">
      <c r="C128" s="13"/>
      <c r="D128" s="19">
        <f t="shared" si="1"/>
        <v>118</v>
      </c>
      <c r="E128" s="104"/>
      <c r="F128" s="109"/>
      <c r="G128" s="106"/>
      <c r="H128" s="106"/>
      <c r="I128" s="398"/>
      <c r="J128" s="438"/>
      <c r="K128" s="14"/>
      <c r="L128" s="14"/>
      <c r="M128" s="14"/>
      <c r="N128" s="14"/>
      <c r="O128" s="31"/>
      <c r="U128" s="54"/>
    </row>
    <row r="129" spans="3:21" ht="19.5" hidden="1" customHeight="1" x14ac:dyDescent="0.2">
      <c r="C129" s="13"/>
      <c r="D129" s="19">
        <f t="shared" si="1"/>
        <v>119</v>
      </c>
      <c r="E129" s="104"/>
      <c r="F129" s="109"/>
      <c r="G129" s="106"/>
      <c r="H129" s="106"/>
      <c r="I129" s="398"/>
      <c r="J129" s="438"/>
      <c r="K129" s="14"/>
      <c r="L129" s="14"/>
      <c r="M129" s="14"/>
      <c r="N129" s="14"/>
      <c r="O129" s="31"/>
      <c r="U129" s="54"/>
    </row>
    <row r="130" spans="3:21" ht="19.5" hidden="1" customHeight="1" x14ac:dyDescent="0.2">
      <c r="C130" s="13"/>
      <c r="D130" s="90">
        <f t="shared" si="1"/>
        <v>120</v>
      </c>
      <c r="E130" s="104"/>
      <c r="F130" s="109"/>
      <c r="G130" s="106"/>
      <c r="H130" s="106"/>
      <c r="I130" s="398"/>
      <c r="J130" s="438"/>
      <c r="K130" s="14"/>
      <c r="L130" s="14"/>
      <c r="M130" s="14"/>
      <c r="N130" s="14"/>
      <c r="O130" s="31"/>
      <c r="U130" s="54"/>
    </row>
    <row r="131" spans="3:21" ht="19.5" hidden="1" customHeight="1" x14ac:dyDescent="0.2">
      <c r="C131" s="13"/>
      <c r="D131" s="19">
        <f t="shared" si="1"/>
        <v>121</v>
      </c>
      <c r="E131" s="104"/>
      <c r="F131" s="109"/>
      <c r="G131" s="106"/>
      <c r="H131" s="106"/>
      <c r="I131" s="398"/>
      <c r="J131" s="438"/>
      <c r="K131" s="14"/>
      <c r="L131" s="14"/>
      <c r="M131" s="14"/>
      <c r="N131" s="14"/>
      <c r="O131" s="31"/>
      <c r="U131" s="54"/>
    </row>
    <row r="132" spans="3:21" ht="19.5" hidden="1" customHeight="1" x14ac:dyDescent="0.2">
      <c r="C132" s="13"/>
      <c r="D132" s="19">
        <f t="shared" si="1"/>
        <v>122</v>
      </c>
      <c r="E132" s="104"/>
      <c r="F132" s="109"/>
      <c r="G132" s="106"/>
      <c r="H132" s="106"/>
      <c r="I132" s="398"/>
      <c r="J132" s="438"/>
      <c r="K132" s="14"/>
      <c r="L132" s="14"/>
      <c r="M132" s="14"/>
      <c r="N132" s="14"/>
      <c r="O132" s="31"/>
      <c r="U132" s="54"/>
    </row>
    <row r="133" spans="3:21" ht="19.5" hidden="1" customHeight="1" x14ac:dyDescent="0.2">
      <c r="C133" s="13"/>
      <c r="D133" s="90">
        <f t="shared" si="1"/>
        <v>123</v>
      </c>
      <c r="E133" s="104"/>
      <c r="F133" s="109"/>
      <c r="G133" s="106"/>
      <c r="H133" s="106"/>
      <c r="I133" s="398"/>
      <c r="J133" s="438"/>
      <c r="K133" s="14"/>
      <c r="L133" s="14"/>
      <c r="M133" s="14"/>
      <c r="N133" s="14"/>
      <c r="O133" s="31"/>
      <c r="U133" s="54"/>
    </row>
    <row r="134" spans="3:21" ht="19.5" hidden="1" customHeight="1" x14ac:dyDescent="0.2">
      <c r="C134" s="13"/>
      <c r="D134" s="19">
        <f t="shared" si="1"/>
        <v>124</v>
      </c>
      <c r="E134" s="104"/>
      <c r="F134" s="109"/>
      <c r="G134" s="106"/>
      <c r="H134" s="106"/>
      <c r="I134" s="398"/>
      <c r="J134" s="438"/>
      <c r="K134" s="14"/>
      <c r="L134" s="14"/>
      <c r="M134" s="14"/>
      <c r="N134" s="14"/>
      <c r="O134" s="31"/>
      <c r="U134" s="54"/>
    </row>
    <row r="135" spans="3:21" ht="19.5" hidden="1" customHeight="1" x14ac:dyDescent="0.2">
      <c r="C135" s="13"/>
      <c r="D135" s="19">
        <f t="shared" si="1"/>
        <v>125</v>
      </c>
      <c r="E135" s="104"/>
      <c r="F135" s="109"/>
      <c r="G135" s="106"/>
      <c r="H135" s="106"/>
      <c r="I135" s="398"/>
      <c r="J135" s="438"/>
      <c r="K135" s="14"/>
      <c r="L135" s="14"/>
      <c r="M135" s="14"/>
      <c r="N135" s="14"/>
      <c r="O135" s="31"/>
      <c r="U135" s="54"/>
    </row>
    <row r="136" spans="3:21" ht="19.5" hidden="1" customHeight="1" x14ac:dyDescent="0.2">
      <c r="C136" s="13"/>
      <c r="D136" s="90">
        <f t="shared" si="1"/>
        <v>126</v>
      </c>
      <c r="E136" s="104"/>
      <c r="F136" s="109"/>
      <c r="G136" s="106"/>
      <c r="H136" s="106"/>
      <c r="I136" s="398"/>
      <c r="J136" s="438"/>
      <c r="K136" s="14"/>
      <c r="L136" s="14"/>
      <c r="M136" s="14"/>
      <c r="N136" s="14"/>
      <c r="O136" s="31"/>
      <c r="U136" s="54"/>
    </row>
    <row r="137" spans="3:21" ht="19.5" hidden="1" customHeight="1" x14ac:dyDescent="0.2">
      <c r="C137" s="13"/>
      <c r="D137" s="19">
        <f t="shared" si="1"/>
        <v>127</v>
      </c>
      <c r="E137" s="104"/>
      <c r="F137" s="109"/>
      <c r="G137" s="106"/>
      <c r="H137" s="106"/>
      <c r="I137" s="398"/>
      <c r="J137" s="438"/>
      <c r="K137" s="14"/>
      <c r="L137" s="14"/>
      <c r="M137" s="14"/>
      <c r="N137" s="14"/>
      <c r="O137" s="31"/>
      <c r="U137" s="54"/>
    </row>
    <row r="138" spans="3:21" ht="19.5" hidden="1" customHeight="1" x14ac:dyDescent="0.2">
      <c r="C138" s="13"/>
      <c r="D138" s="19">
        <f t="shared" si="1"/>
        <v>128</v>
      </c>
      <c r="E138" s="104"/>
      <c r="F138" s="109"/>
      <c r="G138" s="106"/>
      <c r="H138" s="106"/>
      <c r="I138" s="398"/>
      <c r="J138" s="438"/>
      <c r="K138" s="14"/>
      <c r="L138" s="14"/>
      <c r="M138" s="14"/>
      <c r="N138" s="14"/>
      <c r="O138" s="31"/>
      <c r="U138" s="54"/>
    </row>
    <row r="139" spans="3:21" ht="19.5" hidden="1" customHeight="1" x14ac:dyDescent="0.2">
      <c r="C139" s="13"/>
      <c r="D139" s="90">
        <f t="shared" si="1"/>
        <v>129</v>
      </c>
      <c r="E139" s="104"/>
      <c r="F139" s="109"/>
      <c r="G139" s="106"/>
      <c r="H139" s="106"/>
      <c r="I139" s="398"/>
      <c r="J139" s="438"/>
      <c r="K139" s="14"/>
      <c r="L139" s="14"/>
      <c r="M139" s="14"/>
      <c r="N139" s="14"/>
      <c r="O139" s="31"/>
      <c r="U139" s="54"/>
    </row>
    <row r="140" spans="3:21" ht="19.5" hidden="1" customHeight="1" x14ac:dyDescent="0.2">
      <c r="C140" s="13"/>
      <c r="D140" s="19">
        <f t="shared" si="1"/>
        <v>130</v>
      </c>
      <c r="E140" s="104"/>
      <c r="F140" s="109"/>
      <c r="G140" s="106"/>
      <c r="H140" s="106"/>
      <c r="I140" s="398"/>
      <c r="J140" s="438"/>
      <c r="K140" s="14"/>
      <c r="L140" s="14"/>
      <c r="M140" s="14"/>
      <c r="N140" s="14"/>
      <c r="O140" s="31"/>
      <c r="U140" s="54"/>
    </row>
    <row r="141" spans="3:21" ht="19.5" hidden="1" customHeight="1" x14ac:dyDescent="0.2">
      <c r="C141" s="13"/>
      <c r="D141" s="19">
        <f t="shared" si="1"/>
        <v>131</v>
      </c>
      <c r="E141" s="104"/>
      <c r="F141" s="109"/>
      <c r="G141" s="106"/>
      <c r="H141" s="106"/>
      <c r="I141" s="398"/>
      <c r="J141" s="438"/>
      <c r="K141" s="14"/>
      <c r="L141" s="14"/>
      <c r="M141" s="14"/>
      <c r="N141" s="14"/>
      <c r="O141" s="31"/>
      <c r="U141" s="54"/>
    </row>
    <row r="142" spans="3:21" ht="19.5" hidden="1" customHeight="1" x14ac:dyDescent="0.2">
      <c r="C142" s="13"/>
      <c r="D142" s="90">
        <f t="shared" si="1"/>
        <v>132</v>
      </c>
      <c r="E142" s="104"/>
      <c r="F142" s="109"/>
      <c r="G142" s="106"/>
      <c r="H142" s="106"/>
      <c r="I142" s="398"/>
      <c r="J142" s="438"/>
      <c r="K142" s="14"/>
      <c r="L142" s="14"/>
      <c r="M142" s="14"/>
      <c r="N142" s="14"/>
      <c r="O142" s="31"/>
      <c r="U142" s="54"/>
    </row>
    <row r="143" spans="3:21" ht="19.5" customHeight="1" x14ac:dyDescent="0.2">
      <c r="C143" s="13"/>
      <c r="D143" s="19">
        <f t="shared" si="1"/>
        <v>133</v>
      </c>
      <c r="E143" s="104"/>
      <c r="F143" s="109"/>
      <c r="G143" s="106"/>
      <c r="H143" s="106"/>
      <c r="I143" s="398"/>
      <c r="J143" s="438"/>
      <c r="K143" s="14"/>
      <c r="L143" s="14"/>
      <c r="M143" s="14"/>
      <c r="N143" s="14"/>
      <c r="O143" s="31"/>
      <c r="U143" s="54"/>
    </row>
    <row r="144" spans="3:21" ht="19.5" customHeight="1" x14ac:dyDescent="0.2">
      <c r="C144" s="13"/>
      <c r="D144" s="19">
        <f t="shared" ref="D144:D150" si="2">D143+1</f>
        <v>134</v>
      </c>
      <c r="E144" s="104"/>
      <c r="F144" s="109"/>
      <c r="G144" s="106"/>
      <c r="H144" s="106"/>
      <c r="I144" s="398"/>
      <c r="J144" s="438"/>
      <c r="K144" s="14"/>
      <c r="L144" s="14"/>
      <c r="M144" s="14"/>
      <c r="N144" s="14"/>
      <c r="O144" s="31"/>
      <c r="U144" s="54"/>
    </row>
    <row r="145" spans="3:21" ht="19.5" customHeight="1" x14ac:dyDescent="0.2">
      <c r="C145" s="13"/>
      <c r="D145" s="90">
        <f t="shared" si="2"/>
        <v>135</v>
      </c>
      <c r="E145" s="104"/>
      <c r="F145" s="109"/>
      <c r="G145" s="106"/>
      <c r="H145" s="106"/>
      <c r="I145" s="398"/>
      <c r="J145" s="438"/>
      <c r="K145" s="14"/>
      <c r="L145" s="14"/>
      <c r="M145" s="14"/>
      <c r="N145" s="14"/>
      <c r="O145" s="31"/>
      <c r="U145" s="54"/>
    </row>
    <row r="146" spans="3:21" ht="19.5" customHeight="1" x14ac:dyDescent="0.2">
      <c r="C146" s="13"/>
      <c r="D146" s="19">
        <f t="shared" si="2"/>
        <v>136</v>
      </c>
      <c r="E146" s="104"/>
      <c r="F146" s="109"/>
      <c r="G146" s="106"/>
      <c r="H146" s="106"/>
      <c r="I146" s="398"/>
      <c r="J146" s="438"/>
      <c r="K146" s="14"/>
      <c r="L146" s="14"/>
      <c r="M146" s="14"/>
      <c r="N146" s="14"/>
      <c r="O146" s="31"/>
      <c r="U146" s="54"/>
    </row>
    <row r="147" spans="3:21" ht="19.5" customHeight="1" x14ac:dyDescent="0.2">
      <c r="C147" s="13"/>
      <c r="D147" s="19">
        <f t="shared" si="2"/>
        <v>137</v>
      </c>
      <c r="E147" s="104"/>
      <c r="F147" s="109"/>
      <c r="G147" s="106"/>
      <c r="H147" s="106"/>
      <c r="I147" s="398"/>
      <c r="J147" s="438"/>
      <c r="K147" s="14"/>
      <c r="L147" s="14"/>
      <c r="M147" s="14"/>
      <c r="N147" s="14"/>
      <c r="O147" s="31"/>
      <c r="U147" s="54"/>
    </row>
    <row r="148" spans="3:21" ht="19.5" customHeight="1" x14ac:dyDescent="0.2">
      <c r="C148" s="13"/>
      <c r="D148" s="90">
        <f t="shared" si="2"/>
        <v>138</v>
      </c>
      <c r="E148" s="104"/>
      <c r="F148" s="109"/>
      <c r="G148" s="106"/>
      <c r="H148" s="106"/>
      <c r="I148" s="398"/>
      <c r="J148" s="438"/>
      <c r="K148" s="14"/>
      <c r="L148" s="14"/>
      <c r="M148" s="14"/>
      <c r="N148" s="14"/>
      <c r="O148" s="31"/>
      <c r="U148" s="54"/>
    </row>
    <row r="149" spans="3:21" ht="19.5" customHeight="1" x14ac:dyDescent="0.2">
      <c r="C149" s="13"/>
      <c r="D149" s="19">
        <f t="shared" si="2"/>
        <v>139</v>
      </c>
      <c r="E149" s="104"/>
      <c r="F149" s="109"/>
      <c r="G149" s="106"/>
      <c r="H149" s="106"/>
      <c r="I149" s="398"/>
      <c r="J149" s="438"/>
      <c r="K149" s="14"/>
      <c r="L149" s="14"/>
      <c r="M149" s="14"/>
      <c r="N149" s="14"/>
      <c r="O149" s="31"/>
      <c r="U149" s="54"/>
    </row>
    <row r="150" spans="3:21" ht="19.5" customHeight="1" x14ac:dyDescent="0.2">
      <c r="C150" s="13"/>
      <c r="D150" s="19">
        <f t="shared" si="2"/>
        <v>140</v>
      </c>
      <c r="E150" s="104"/>
      <c r="F150" s="109"/>
      <c r="G150" s="106"/>
      <c r="H150" s="106"/>
      <c r="I150" s="398"/>
      <c r="J150" s="438"/>
      <c r="K150" s="14"/>
      <c r="L150" s="14"/>
      <c r="M150" s="14"/>
      <c r="N150" s="14"/>
      <c r="O150" s="31"/>
      <c r="U150" s="54"/>
    </row>
    <row r="151" spans="3:21" ht="19.5" customHeight="1" x14ac:dyDescent="0.2">
      <c r="C151" s="13"/>
      <c r="D151" s="19"/>
      <c r="E151" s="402" t="s">
        <v>92</v>
      </c>
      <c r="F151" s="403"/>
      <c r="G151" s="404"/>
      <c r="H151" s="106">
        <v>124997</v>
      </c>
      <c r="I151" s="398">
        <v>737526</v>
      </c>
      <c r="J151" s="438"/>
      <c r="K151" s="14"/>
      <c r="L151" s="14"/>
      <c r="M151" s="14"/>
      <c r="N151" s="14"/>
      <c r="O151" s="31"/>
      <c r="U151" s="54"/>
    </row>
    <row r="152" spans="3:21" ht="19.5" customHeight="1" thickBot="1" x14ac:dyDescent="0.25">
      <c r="C152" s="13"/>
      <c r="D152" s="19"/>
      <c r="E152" s="443" t="s">
        <v>266</v>
      </c>
      <c r="F152" s="444"/>
      <c r="G152" s="439"/>
      <c r="H152" s="439"/>
      <c r="I152" s="440"/>
      <c r="J152" s="447">
        <v>98782380</v>
      </c>
      <c r="K152" s="14"/>
      <c r="L152" s="14"/>
      <c r="M152" s="14"/>
      <c r="N152" s="14"/>
      <c r="O152" s="31"/>
      <c r="U152" s="54"/>
    </row>
    <row r="153" spans="3:21" ht="19.5" customHeight="1" thickTop="1" x14ac:dyDescent="0.2">
      <c r="C153" s="13"/>
      <c r="D153" s="19"/>
      <c r="E153" s="442" t="s">
        <v>221</v>
      </c>
      <c r="F153" s="140"/>
      <c r="G153" s="441"/>
      <c r="H153" s="448">
        <f>SUM(H11:H151)</f>
        <v>100140174</v>
      </c>
      <c r="I153" s="449">
        <f>SUM(I11:I151)</f>
        <v>155969721</v>
      </c>
      <c r="J153" s="450">
        <f>J152</f>
        <v>98782380</v>
      </c>
      <c r="K153" s="14"/>
      <c r="L153" s="14"/>
      <c r="M153" s="14"/>
      <c r="N153" s="14"/>
      <c r="O153" s="31"/>
      <c r="U153" s="54"/>
    </row>
    <row r="154" spans="3:21" ht="19.5" customHeight="1" x14ac:dyDescent="0.2">
      <c r="C154" s="13"/>
      <c r="D154" s="19"/>
      <c r="E154" s="14"/>
      <c r="F154" s="161"/>
      <c r="G154" s="396"/>
      <c r="H154" s="14"/>
      <c r="I154" s="14"/>
      <c r="J154" s="14"/>
      <c r="K154" s="14"/>
      <c r="L154" s="14"/>
      <c r="M154" s="14"/>
      <c r="N154" s="14"/>
      <c r="O154" s="31"/>
      <c r="U154" s="54"/>
    </row>
    <row r="155" spans="3:21" ht="19.5" customHeight="1" x14ac:dyDescent="0.2">
      <c r="C155" s="13"/>
      <c r="D155" s="19"/>
      <c r="E155" s="14"/>
      <c r="F155" s="161"/>
      <c r="G155" s="396"/>
      <c r="H155" s="14"/>
      <c r="I155" s="14"/>
      <c r="J155" s="14"/>
      <c r="K155" s="14"/>
      <c r="L155" s="14"/>
      <c r="M155" s="14"/>
      <c r="N155" s="14"/>
      <c r="O155" s="31"/>
      <c r="U155" s="54"/>
    </row>
    <row r="156" spans="3:21" ht="12.6" customHeight="1" thickBot="1" x14ac:dyDescent="0.25">
      <c r="C156" s="126"/>
      <c r="D156" s="265"/>
      <c r="E156" s="206"/>
      <c r="F156" s="401"/>
      <c r="G156" s="184"/>
      <c r="H156" s="184"/>
      <c r="I156" s="184"/>
      <c r="J156" s="184"/>
      <c r="K156" s="265"/>
      <c r="L156" s="265"/>
      <c r="M156" s="265"/>
      <c r="N156" s="265"/>
      <c r="O156" s="131"/>
      <c r="U156" s="54"/>
    </row>
    <row r="157" spans="3:21" ht="12.6" customHeight="1" x14ac:dyDescent="0.2">
      <c r="C157" s="14"/>
      <c r="D157" s="14"/>
      <c r="E157" s="399"/>
      <c r="F157" s="400"/>
      <c r="G157" s="160"/>
      <c r="H157" s="160"/>
      <c r="I157" s="160"/>
      <c r="J157" s="160"/>
      <c r="U157" s="54"/>
    </row>
    <row r="158" spans="3:21" x14ac:dyDescent="0.2">
      <c r="U158" s="54"/>
    </row>
    <row r="159" spans="3:21" x14ac:dyDescent="0.2">
      <c r="D159" s="93"/>
      <c r="E159" s="93"/>
      <c r="F159" s="93"/>
      <c r="U159" s="54"/>
    </row>
    <row r="160" spans="3:21" x14ac:dyDescent="0.2">
      <c r="E160" s="6"/>
      <c r="F160" s="6"/>
      <c r="G160" s="6"/>
      <c r="H160" s="6"/>
      <c r="I160" s="6"/>
      <c r="J160" s="6"/>
      <c r="U160" s="54"/>
    </row>
    <row r="161" spans="5:21" x14ac:dyDescent="0.2">
      <c r="E161" s="6"/>
      <c r="F161" s="6"/>
      <c r="G161" s="6"/>
      <c r="H161" s="6"/>
      <c r="I161" s="6"/>
      <c r="J161" s="6"/>
      <c r="U161" s="54"/>
    </row>
    <row r="162" spans="5:21" x14ac:dyDescent="0.2">
      <c r="E162" s="6"/>
      <c r="F162" s="6"/>
      <c r="G162" s="6"/>
      <c r="H162" s="6"/>
      <c r="I162" s="6"/>
      <c r="J162" s="6"/>
      <c r="U162" s="54"/>
    </row>
    <row r="163" spans="5:21" x14ac:dyDescent="0.2">
      <c r="E163" s="6"/>
      <c r="F163" s="6"/>
      <c r="G163" s="6"/>
      <c r="H163" s="6"/>
      <c r="I163" s="6"/>
      <c r="J163" s="6"/>
      <c r="U163" s="54"/>
    </row>
    <row r="164" spans="5:21" x14ac:dyDescent="0.2">
      <c r="E164" s="6"/>
      <c r="F164" s="6"/>
      <c r="G164" s="6"/>
      <c r="H164" s="6"/>
      <c r="I164" s="6"/>
      <c r="J164" s="6"/>
      <c r="U164" s="54"/>
    </row>
    <row r="165" spans="5:21" x14ac:dyDescent="0.2">
      <c r="E165" s="6"/>
      <c r="F165" s="6"/>
      <c r="G165" s="6"/>
      <c r="H165" s="6"/>
      <c r="I165" s="6"/>
      <c r="J165" s="6"/>
      <c r="U165" s="54"/>
    </row>
    <row r="166" spans="5:21" ht="13.5" customHeight="1" x14ac:dyDescent="0.2">
      <c r="E166" s="6"/>
      <c r="F166" s="6"/>
      <c r="G166" s="6"/>
      <c r="H166" s="6"/>
      <c r="I166" s="6"/>
      <c r="J166" s="6"/>
      <c r="U166" s="54"/>
    </row>
    <row r="167" spans="5:21" x14ac:dyDescent="0.2">
      <c r="E167" s="6"/>
      <c r="F167" s="6"/>
      <c r="G167" s="6"/>
      <c r="H167" s="6"/>
      <c r="I167" s="6"/>
      <c r="J167" s="6"/>
      <c r="U167" s="54"/>
    </row>
    <row r="168" spans="5:21" x14ac:dyDescent="0.2">
      <c r="E168" s="6"/>
      <c r="F168" s="6"/>
      <c r="G168" s="6"/>
      <c r="H168" s="6"/>
      <c r="I168" s="6"/>
      <c r="J168" s="6"/>
      <c r="U168" s="54"/>
    </row>
    <row r="169" spans="5:21" x14ac:dyDescent="0.2">
      <c r="E169" s="6"/>
      <c r="F169" s="6"/>
      <c r="G169" s="6"/>
      <c r="H169" s="6"/>
      <c r="I169" s="6"/>
      <c r="J169" s="6"/>
      <c r="U169" s="54"/>
    </row>
    <row r="170" spans="5:21" x14ac:dyDescent="0.2">
      <c r="E170" s="6"/>
      <c r="F170" s="6"/>
      <c r="G170" s="6"/>
      <c r="H170" s="6"/>
      <c r="I170" s="6"/>
      <c r="J170" s="6"/>
      <c r="U170" s="54"/>
    </row>
    <row r="171" spans="5:21" x14ac:dyDescent="0.2">
      <c r="E171" s="6"/>
      <c r="F171" s="6"/>
      <c r="G171" s="6"/>
      <c r="H171" s="6"/>
      <c r="I171" s="6"/>
      <c r="J171" s="6"/>
      <c r="U171" s="54"/>
    </row>
    <row r="172" spans="5:21" x14ac:dyDescent="0.2">
      <c r="E172" s="6"/>
      <c r="F172" s="6"/>
      <c r="G172" s="6"/>
      <c r="H172" s="6"/>
      <c r="I172" s="6"/>
      <c r="J172" s="6"/>
      <c r="U172" s="54"/>
    </row>
    <row r="173" spans="5:21" x14ac:dyDescent="0.2">
      <c r="E173" s="6"/>
      <c r="F173" s="6"/>
      <c r="G173" s="6"/>
      <c r="H173" s="6"/>
      <c r="I173" s="6"/>
      <c r="J173" s="6"/>
      <c r="U173" s="54"/>
    </row>
    <row r="174" spans="5:21" x14ac:dyDescent="0.2">
      <c r="E174" s="6"/>
      <c r="F174" s="6"/>
      <c r="G174" s="6"/>
      <c r="H174" s="6"/>
      <c r="I174" s="6"/>
      <c r="J174" s="6"/>
      <c r="U174" s="54"/>
    </row>
    <row r="175" spans="5:21" x14ac:dyDescent="0.2">
      <c r="E175" s="6"/>
      <c r="F175" s="6"/>
      <c r="G175" s="6"/>
      <c r="H175" s="6"/>
      <c r="I175" s="6"/>
      <c r="J175" s="6"/>
      <c r="U175" s="54"/>
    </row>
    <row r="176" spans="5:21" x14ac:dyDescent="0.2">
      <c r="E176" s="6"/>
      <c r="F176" s="6"/>
      <c r="G176" s="6"/>
      <c r="H176" s="6"/>
      <c r="I176" s="6"/>
      <c r="J176" s="6"/>
    </row>
    <row r="177" spans="1:10" s="54" customFormat="1" ht="12.75" customHeight="1" x14ac:dyDescent="0.2">
      <c r="A177" s="6"/>
      <c r="B177" s="6"/>
    </row>
    <row r="178" spans="1:10" s="54" customFormat="1" ht="12.75" customHeight="1" x14ac:dyDescent="0.2">
      <c r="A178" s="6"/>
      <c r="B178" s="6"/>
    </row>
    <row r="179" spans="1:10" s="54" customFormat="1" ht="12.75" customHeight="1" x14ac:dyDescent="0.2">
      <c r="A179" s="6"/>
      <c r="B179" s="6"/>
    </row>
    <row r="180" spans="1:10" x14ac:dyDescent="0.2">
      <c r="E180" s="6"/>
      <c r="F180" s="6"/>
      <c r="G180" s="6"/>
      <c r="H180" s="6"/>
      <c r="I180" s="6"/>
      <c r="J180" s="6"/>
    </row>
    <row r="181" spans="1:10" x14ac:dyDescent="0.2">
      <c r="E181" s="6"/>
      <c r="F181" s="6"/>
      <c r="G181" s="6"/>
      <c r="H181" s="6"/>
      <c r="I181" s="6"/>
      <c r="J181" s="6"/>
    </row>
    <row r="182" spans="1:10" x14ac:dyDescent="0.2">
      <c r="E182" s="6"/>
      <c r="F182" s="6"/>
      <c r="G182" s="6"/>
      <c r="H182" s="6"/>
      <c r="I182" s="6"/>
      <c r="J182" s="6"/>
    </row>
    <row r="183" spans="1:10" x14ac:dyDescent="0.2">
      <c r="E183" s="6"/>
      <c r="F183" s="6"/>
      <c r="G183" s="6"/>
      <c r="H183" s="6"/>
      <c r="I183" s="6"/>
      <c r="J183" s="6"/>
    </row>
    <row r="184" spans="1:10" x14ac:dyDescent="0.2">
      <c r="E184" s="6"/>
      <c r="F184" s="6"/>
      <c r="G184" s="6"/>
      <c r="H184" s="6"/>
      <c r="I184" s="6"/>
      <c r="J184" s="6"/>
    </row>
    <row r="185" spans="1:10" x14ac:dyDescent="0.2">
      <c r="E185" s="6"/>
      <c r="F185" s="6"/>
      <c r="G185" s="6"/>
      <c r="H185" s="6"/>
      <c r="I185" s="6"/>
      <c r="J185" s="6"/>
    </row>
    <row r="186" spans="1:10" x14ac:dyDescent="0.2">
      <c r="E186" s="6"/>
      <c r="F186" s="6"/>
      <c r="G186" s="6"/>
      <c r="H186" s="6"/>
      <c r="I186" s="6"/>
      <c r="J186" s="6"/>
    </row>
    <row r="187" spans="1:10" x14ac:dyDescent="0.2">
      <c r="E187" s="6"/>
      <c r="F187" s="6"/>
      <c r="G187" s="6"/>
      <c r="H187" s="6"/>
      <c r="I187" s="6"/>
      <c r="J187" s="6"/>
    </row>
    <row r="188" spans="1:10" x14ac:dyDescent="0.2">
      <c r="E188" s="6"/>
      <c r="F188" s="6"/>
      <c r="G188" s="6"/>
      <c r="H188" s="6"/>
      <c r="I188" s="6"/>
      <c r="J188" s="6"/>
    </row>
    <row r="189" spans="1:10" x14ac:dyDescent="0.2">
      <c r="E189" s="6"/>
      <c r="F189" s="6"/>
      <c r="G189" s="6"/>
      <c r="H189" s="6"/>
      <c r="I189" s="6"/>
      <c r="J189" s="6"/>
    </row>
    <row r="190" spans="1:10" x14ac:dyDescent="0.2">
      <c r="E190" s="6"/>
      <c r="F190" s="6"/>
      <c r="G190" s="6"/>
      <c r="H190" s="6"/>
      <c r="I190" s="6"/>
      <c r="J190" s="6"/>
    </row>
    <row r="191" spans="1:10" x14ac:dyDescent="0.2">
      <c r="E191" s="6"/>
      <c r="F191" s="6"/>
      <c r="G191" s="6"/>
      <c r="H191" s="6"/>
      <c r="I191" s="6"/>
      <c r="J191" s="6"/>
    </row>
    <row r="192" spans="1:10" x14ac:dyDescent="0.2">
      <c r="E192" s="6"/>
      <c r="F192" s="6"/>
      <c r="G192" s="6"/>
      <c r="H192" s="6"/>
      <c r="I192" s="6"/>
      <c r="J192" s="6"/>
    </row>
    <row r="193" spans="1:10" x14ac:dyDescent="0.2">
      <c r="E193" s="6"/>
      <c r="F193" s="6"/>
      <c r="G193" s="6"/>
      <c r="H193" s="6"/>
      <c r="I193" s="6"/>
      <c r="J193" s="6"/>
    </row>
    <row r="194" spans="1:10" x14ac:dyDescent="0.2">
      <c r="E194" s="6"/>
      <c r="F194" s="6"/>
      <c r="G194" s="6"/>
      <c r="H194" s="6"/>
      <c r="I194" s="6"/>
      <c r="J194" s="6"/>
    </row>
    <row r="195" spans="1:10" x14ac:dyDescent="0.2">
      <c r="E195" s="6"/>
      <c r="F195" s="6"/>
      <c r="G195" s="6"/>
      <c r="H195" s="6"/>
      <c r="I195" s="6"/>
      <c r="J195" s="6"/>
    </row>
    <row r="196" spans="1:10" x14ac:dyDescent="0.2">
      <c r="E196" s="6"/>
      <c r="F196" s="6"/>
      <c r="G196" s="6"/>
      <c r="H196" s="6"/>
      <c r="I196" s="6"/>
      <c r="J196" s="6"/>
    </row>
    <row r="197" spans="1:10" x14ac:dyDescent="0.2">
      <c r="E197" s="6"/>
      <c r="F197" s="6"/>
      <c r="G197" s="6"/>
      <c r="H197" s="6"/>
      <c r="I197" s="6"/>
      <c r="J197" s="6"/>
    </row>
    <row r="198" spans="1:10" ht="13.5" customHeight="1" x14ac:dyDescent="0.2">
      <c r="E198" s="6"/>
      <c r="F198" s="6"/>
      <c r="G198" s="6"/>
      <c r="H198" s="6"/>
      <c r="I198" s="6"/>
      <c r="J198" s="6"/>
    </row>
    <row r="199" spans="1:10" x14ac:dyDescent="0.2">
      <c r="E199" s="6"/>
      <c r="F199" s="6"/>
      <c r="G199" s="6"/>
      <c r="H199" s="6"/>
      <c r="I199" s="6"/>
      <c r="J199" s="6"/>
    </row>
    <row r="200" spans="1:10" x14ac:dyDescent="0.2">
      <c r="E200" s="6"/>
      <c r="F200" s="6"/>
      <c r="G200" s="6"/>
      <c r="H200" s="6"/>
      <c r="I200" s="6"/>
      <c r="J200" s="6"/>
    </row>
    <row r="201" spans="1:10" x14ac:dyDescent="0.2">
      <c r="E201" s="6"/>
      <c r="F201" s="6"/>
      <c r="G201" s="6"/>
      <c r="H201" s="6"/>
      <c r="I201" s="6"/>
      <c r="J201" s="6"/>
    </row>
    <row r="202" spans="1:10" x14ac:dyDescent="0.2">
      <c r="E202" s="6"/>
      <c r="F202" s="6"/>
      <c r="G202" s="6"/>
      <c r="H202" s="6"/>
      <c r="I202" s="6"/>
      <c r="J202" s="6"/>
    </row>
    <row r="203" spans="1:10" x14ac:dyDescent="0.2">
      <c r="E203" s="6"/>
      <c r="F203" s="6"/>
      <c r="G203" s="6"/>
      <c r="H203" s="6"/>
      <c r="I203" s="6"/>
      <c r="J203" s="6"/>
    </row>
    <row r="204" spans="1:10" x14ac:dyDescent="0.2">
      <c r="E204" s="6"/>
      <c r="F204" s="6"/>
      <c r="G204" s="6"/>
      <c r="H204" s="6"/>
      <c r="I204" s="6"/>
      <c r="J204" s="6"/>
    </row>
    <row r="205" spans="1:10" x14ac:dyDescent="0.2">
      <c r="E205" s="6"/>
      <c r="F205" s="6"/>
      <c r="G205" s="6"/>
      <c r="H205" s="6"/>
      <c r="I205" s="6"/>
      <c r="J205" s="6"/>
    </row>
    <row r="206" spans="1:10" x14ac:dyDescent="0.2">
      <c r="E206" s="6"/>
      <c r="F206" s="6"/>
      <c r="G206" s="6"/>
      <c r="H206" s="6"/>
      <c r="I206" s="6"/>
      <c r="J206" s="6"/>
    </row>
    <row r="207" spans="1:10" x14ac:dyDescent="0.2">
      <c r="E207" s="6"/>
      <c r="F207" s="6"/>
      <c r="G207" s="6"/>
      <c r="H207" s="6"/>
      <c r="I207" s="6"/>
      <c r="J207" s="6"/>
    </row>
    <row r="208" spans="1:10" s="93" customFormat="1" x14ac:dyDescent="0.2">
      <c r="A208" s="6"/>
      <c r="B208" s="6"/>
      <c r="C208" s="6"/>
      <c r="D208" s="6"/>
    </row>
    <row r="209" spans="1:19" s="93" customFormat="1" x14ac:dyDescent="0.2">
      <c r="A209" s="6"/>
      <c r="B209" s="6"/>
      <c r="C209" s="6"/>
      <c r="D209" s="6"/>
      <c r="E209" s="84"/>
    </row>
    <row r="210" spans="1:19" s="93" customFormat="1" x14ac:dyDescent="0.2">
      <c r="A210" s="6"/>
      <c r="B210" s="6"/>
      <c r="C210" s="6"/>
      <c r="D210" s="6"/>
      <c r="E210" s="84"/>
    </row>
    <row r="211" spans="1:19" s="93" customFormat="1" x14ac:dyDescent="0.2">
      <c r="A211" s="6"/>
      <c r="B211" s="6"/>
      <c r="C211" s="6"/>
      <c r="D211" s="6"/>
      <c r="E211" s="84"/>
    </row>
    <row r="213" spans="1:19" x14ac:dyDescent="0.2">
      <c r="P213" s="349"/>
      <c r="S213" s="54"/>
    </row>
    <row r="214" spans="1:19" x14ac:dyDescent="0.2">
      <c r="P214" s="349"/>
      <c r="S214" s="54"/>
    </row>
    <row r="215" spans="1:19" x14ac:dyDescent="0.2">
      <c r="P215" s="349"/>
      <c r="S215" s="54"/>
    </row>
    <row r="216" spans="1:19" x14ac:dyDescent="0.2">
      <c r="P216" s="349"/>
      <c r="S216" s="54"/>
    </row>
    <row r="217" spans="1:19" x14ac:dyDescent="0.2">
      <c r="P217" s="349"/>
      <c r="S217" s="54"/>
    </row>
    <row r="218" spans="1:19" x14ac:dyDescent="0.2">
      <c r="P218" s="349"/>
      <c r="S218" s="54"/>
    </row>
    <row r="219" spans="1:19" x14ac:dyDescent="0.2">
      <c r="P219" s="349"/>
      <c r="S219" s="54"/>
    </row>
    <row r="220" spans="1:19" x14ac:dyDescent="0.2">
      <c r="P220" s="349"/>
      <c r="S220" s="54"/>
    </row>
    <row r="221" spans="1:19" x14ac:dyDescent="0.2">
      <c r="P221" s="349"/>
      <c r="S221" s="54"/>
    </row>
    <row r="222" spans="1:19" x14ac:dyDescent="0.2">
      <c r="P222" s="349"/>
      <c r="S222" s="54"/>
    </row>
    <row r="223" spans="1:19" x14ac:dyDescent="0.2">
      <c r="P223" s="349"/>
      <c r="S223" s="54"/>
    </row>
    <row r="224" spans="1:19" x14ac:dyDescent="0.2">
      <c r="P224" s="349"/>
      <c r="S224" s="54"/>
    </row>
    <row r="225" spans="16:19" x14ac:dyDescent="0.2">
      <c r="P225" s="349"/>
      <c r="S225" s="54"/>
    </row>
    <row r="226" spans="16:19" x14ac:dyDescent="0.2">
      <c r="P226" s="349"/>
      <c r="S226" s="54"/>
    </row>
    <row r="227" spans="16:19" x14ac:dyDescent="0.2">
      <c r="P227" s="349"/>
      <c r="S227" s="54"/>
    </row>
    <row r="228" spans="16:19" x14ac:dyDescent="0.2">
      <c r="P228" s="349"/>
      <c r="S228" s="54"/>
    </row>
    <row r="229" spans="16:19" x14ac:dyDescent="0.2">
      <c r="P229" s="349"/>
      <c r="S229" s="54"/>
    </row>
    <row r="230" spans="16:19" x14ac:dyDescent="0.2">
      <c r="P230" s="349"/>
      <c r="S230" s="54"/>
    </row>
    <row r="231" spans="16:19" x14ac:dyDescent="0.2">
      <c r="P231" s="349"/>
      <c r="S231" s="54"/>
    </row>
    <row r="232" spans="16:19" x14ac:dyDescent="0.2">
      <c r="P232" s="349"/>
      <c r="S232" s="54"/>
    </row>
    <row r="233" spans="16:19" x14ac:dyDescent="0.2">
      <c r="P233" s="349"/>
      <c r="S233" s="54"/>
    </row>
    <row r="234" spans="16:19" x14ac:dyDescent="0.2">
      <c r="P234" s="349"/>
      <c r="S234" s="54"/>
    </row>
    <row r="246" spans="5:6" x14ac:dyDescent="0.2">
      <c r="F246" s="7" t="s">
        <v>90</v>
      </c>
    </row>
    <row r="247" spans="5:6" x14ac:dyDescent="0.2">
      <c r="E247" s="84" t="s">
        <v>90</v>
      </c>
      <c r="F247" s="7" t="s">
        <v>125</v>
      </c>
    </row>
    <row r="248" spans="5:6" x14ac:dyDescent="0.2">
      <c r="E248" s="84" t="s">
        <v>88</v>
      </c>
      <c r="F248" s="7" t="s">
        <v>126</v>
      </c>
    </row>
    <row r="249" spans="5:6" x14ac:dyDescent="0.2">
      <c r="E249" s="84" t="s">
        <v>89</v>
      </c>
      <c r="F249" s="7" t="s">
        <v>108</v>
      </c>
    </row>
  </sheetData>
  <dataConsolidate/>
  <mergeCells count="3">
    <mergeCell ref="B4:E4"/>
    <mergeCell ref="M8:N8"/>
    <mergeCell ref="E6:N6"/>
  </mergeCells>
  <dataValidations count="1">
    <dataValidation type="list" allowBlank="1" showInputMessage="1" showErrorMessage="1" sqref="F11:F152 F154:F155">
      <formula1>$F$246:$F$249</formula1>
    </dataValidation>
  </dataValidations>
  <pageMargins left="0.25" right="0.25" top="0.75" bottom="0.75" header="0.3" footer="0.3"/>
  <pageSetup paperSize="8" scale="5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668"/>
  <sheetViews>
    <sheetView topLeftCell="A478" zoomScale="85" zoomScaleNormal="85" workbookViewId="0">
      <selection activeCell="V102" sqref="V102"/>
    </sheetView>
  </sheetViews>
  <sheetFormatPr defaultColWidth="9.33203125" defaultRowHeight="12.75" x14ac:dyDescent="0.2"/>
  <cols>
    <col min="1" max="1" width="4.1640625" style="345" customWidth="1"/>
    <col min="2" max="4" width="3.83203125" style="345" customWidth="1"/>
    <col min="5" max="5" width="7.1640625" style="345" customWidth="1"/>
    <col min="6" max="7" width="9.33203125" style="345"/>
    <col min="8" max="8" width="3.83203125" style="345" customWidth="1"/>
    <col min="9" max="9" width="9.33203125" style="345"/>
    <col min="10" max="10" width="14.33203125" style="345" customWidth="1"/>
    <col min="11" max="11" width="22" style="345" customWidth="1"/>
    <col min="12" max="12" width="4" style="345" customWidth="1"/>
    <col min="13" max="14" width="9.33203125" style="345"/>
    <col min="15" max="15" width="11" style="345" customWidth="1"/>
    <col min="16" max="16" width="10.83203125" style="345" customWidth="1"/>
    <col min="17" max="19" width="9.33203125" style="345"/>
    <col min="20" max="20" width="3.33203125" style="345" customWidth="1"/>
    <col min="21" max="21" width="16.33203125" style="345" customWidth="1"/>
    <col min="22" max="22" width="25.1640625" style="345" customWidth="1"/>
    <col min="23" max="23" width="21.6640625" style="345" customWidth="1"/>
    <col min="24" max="24" width="3.83203125" style="345" customWidth="1"/>
    <col min="25" max="25" width="9.33203125" style="345"/>
    <col min="26" max="26" width="5.83203125" style="345" customWidth="1"/>
    <col min="27" max="16384" width="9.33203125" style="345"/>
  </cols>
  <sheetData>
    <row r="1" spans="1:14" s="14" customFormat="1" x14ac:dyDescent="0.2">
      <c r="A1" s="164"/>
      <c r="B1" s="164"/>
    </row>
    <row r="2" spans="1:14" s="14" customFormat="1" x14ac:dyDescent="0.2">
      <c r="A2" s="164"/>
      <c r="B2" s="164"/>
      <c r="C2" s="179"/>
      <c r="F2" s="179" t="s">
        <v>269</v>
      </c>
    </row>
    <row r="3" spans="1:14" s="14" customFormat="1" x14ac:dyDescent="0.2">
      <c r="C3" s="180"/>
      <c r="F3" s="180" t="s">
        <v>0</v>
      </c>
    </row>
    <row r="4" spans="1:14" s="14" customFormat="1" ht="25.5" customHeight="1" x14ac:dyDescent="0.2">
      <c r="C4" s="180"/>
      <c r="F4" s="348" t="s">
        <v>219</v>
      </c>
    </row>
    <row r="5" spans="1:14" s="140" customFormat="1" ht="17.25" customHeight="1" x14ac:dyDescent="0.2"/>
    <row r="8" spans="1:14" x14ac:dyDescent="0.2">
      <c r="C8" s="500" t="s">
        <v>73</v>
      </c>
      <c r="D8" s="501"/>
      <c r="E8" s="501"/>
      <c r="F8" s="502"/>
    </row>
    <row r="11" spans="1:14" x14ac:dyDescent="0.2">
      <c r="C11" s="346" t="s">
        <v>217</v>
      </c>
    </row>
    <row r="13" spans="1:14" ht="12.75" customHeight="1" x14ac:dyDescent="0.2">
      <c r="C13" s="656" t="s">
        <v>315</v>
      </c>
      <c r="D13" s="657"/>
      <c r="E13" s="657"/>
      <c r="F13" s="657"/>
      <c r="G13" s="657"/>
      <c r="H13" s="657"/>
      <c r="I13" s="657"/>
      <c r="J13" s="657"/>
      <c r="K13" s="657"/>
      <c r="L13" s="657"/>
      <c r="M13" s="657"/>
      <c r="N13" s="658"/>
    </row>
    <row r="14" spans="1:14" x14ac:dyDescent="0.2">
      <c r="C14" s="659"/>
      <c r="D14" s="660"/>
      <c r="E14" s="660"/>
      <c r="F14" s="660"/>
      <c r="G14" s="660"/>
      <c r="H14" s="660"/>
      <c r="I14" s="660"/>
      <c r="J14" s="660"/>
      <c r="K14" s="660"/>
      <c r="L14" s="660"/>
      <c r="M14" s="660"/>
      <c r="N14" s="661"/>
    </row>
    <row r="15" spans="1:14" x14ac:dyDescent="0.2">
      <c r="C15" s="659"/>
      <c r="D15" s="660"/>
      <c r="E15" s="660"/>
      <c r="F15" s="660"/>
      <c r="G15" s="660"/>
      <c r="H15" s="660"/>
      <c r="I15" s="660"/>
      <c r="J15" s="660"/>
      <c r="K15" s="660"/>
      <c r="L15" s="660"/>
      <c r="M15" s="660"/>
      <c r="N15" s="661"/>
    </row>
    <row r="16" spans="1:14" x14ac:dyDescent="0.2">
      <c r="C16" s="659"/>
      <c r="D16" s="660"/>
      <c r="E16" s="660"/>
      <c r="F16" s="660"/>
      <c r="G16" s="660"/>
      <c r="H16" s="660"/>
      <c r="I16" s="660"/>
      <c r="J16" s="660"/>
      <c r="K16" s="660"/>
      <c r="L16" s="660"/>
      <c r="M16" s="660"/>
      <c r="N16" s="661"/>
    </row>
    <row r="17" spans="3:24" x14ac:dyDescent="0.2">
      <c r="C17" s="659"/>
      <c r="D17" s="660"/>
      <c r="E17" s="660"/>
      <c r="F17" s="660"/>
      <c r="G17" s="660"/>
      <c r="H17" s="660"/>
      <c r="I17" s="660"/>
      <c r="J17" s="660"/>
      <c r="K17" s="660"/>
      <c r="L17" s="660"/>
      <c r="M17" s="660"/>
      <c r="N17" s="661"/>
    </row>
    <row r="18" spans="3:24" x14ac:dyDescent="0.2">
      <c r="C18" s="659"/>
      <c r="D18" s="660"/>
      <c r="E18" s="660"/>
      <c r="F18" s="660"/>
      <c r="G18" s="660"/>
      <c r="H18" s="660"/>
      <c r="I18" s="660"/>
      <c r="J18" s="660"/>
      <c r="K18" s="660"/>
      <c r="L18" s="660"/>
      <c r="M18" s="660"/>
      <c r="N18" s="661"/>
    </row>
    <row r="19" spans="3:24" x14ac:dyDescent="0.2">
      <c r="C19" s="659"/>
      <c r="D19" s="660"/>
      <c r="E19" s="660"/>
      <c r="F19" s="660"/>
      <c r="G19" s="660"/>
      <c r="H19" s="660"/>
      <c r="I19" s="660"/>
      <c r="J19" s="660"/>
      <c r="K19" s="660"/>
      <c r="L19" s="660"/>
      <c r="M19" s="660"/>
      <c r="N19" s="661"/>
    </row>
    <row r="20" spans="3:24" x14ac:dyDescent="0.2">
      <c r="C20" s="659"/>
      <c r="D20" s="660"/>
      <c r="E20" s="660"/>
      <c r="F20" s="660"/>
      <c r="G20" s="660"/>
      <c r="H20" s="660"/>
      <c r="I20" s="660"/>
      <c r="J20" s="660"/>
      <c r="K20" s="660"/>
      <c r="L20" s="660"/>
      <c r="M20" s="660"/>
      <c r="N20" s="661"/>
      <c r="V20" s="169"/>
      <c r="W20" s="174"/>
      <c r="X20" s="174"/>
    </row>
    <row r="21" spans="3:24" x14ac:dyDescent="0.2">
      <c r="C21" s="659"/>
      <c r="D21" s="660"/>
      <c r="E21" s="660"/>
      <c r="F21" s="660"/>
      <c r="G21" s="660"/>
      <c r="H21" s="660"/>
      <c r="I21" s="660"/>
      <c r="J21" s="660"/>
      <c r="K21" s="660"/>
      <c r="L21" s="660"/>
      <c r="M21" s="660"/>
      <c r="N21" s="661"/>
      <c r="V21" s="169"/>
      <c r="W21" s="174"/>
      <c r="X21" s="174"/>
    </row>
    <row r="22" spans="3:24" x14ac:dyDescent="0.2">
      <c r="C22" s="659"/>
      <c r="D22" s="660"/>
      <c r="E22" s="660"/>
      <c r="F22" s="660"/>
      <c r="G22" s="660"/>
      <c r="H22" s="660"/>
      <c r="I22" s="660"/>
      <c r="J22" s="660"/>
      <c r="K22" s="660"/>
      <c r="L22" s="660"/>
      <c r="M22" s="660"/>
      <c r="N22" s="661"/>
      <c r="V22" s="169"/>
      <c r="W22" s="174"/>
      <c r="X22" s="174"/>
    </row>
    <row r="23" spans="3:24" x14ac:dyDescent="0.2">
      <c r="C23" s="659"/>
      <c r="D23" s="660"/>
      <c r="E23" s="660"/>
      <c r="F23" s="660"/>
      <c r="G23" s="660"/>
      <c r="H23" s="660"/>
      <c r="I23" s="660"/>
      <c r="J23" s="660"/>
      <c r="K23" s="660"/>
      <c r="L23" s="660"/>
      <c r="M23" s="660"/>
      <c r="N23" s="661"/>
      <c r="V23" s="169"/>
      <c r="W23" s="174"/>
      <c r="X23" s="174"/>
    </row>
    <row r="24" spans="3:24" x14ac:dyDescent="0.2">
      <c r="C24" s="659"/>
      <c r="D24" s="660"/>
      <c r="E24" s="660"/>
      <c r="F24" s="660"/>
      <c r="G24" s="660"/>
      <c r="H24" s="660"/>
      <c r="I24" s="660"/>
      <c r="J24" s="660"/>
      <c r="K24" s="660"/>
      <c r="L24" s="660"/>
      <c r="M24" s="660"/>
      <c r="N24" s="661"/>
      <c r="V24" s="169"/>
      <c r="W24" s="174"/>
      <c r="X24" s="174"/>
    </row>
    <row r="25" spans="3:24" x14ac:dyDescent="0.2">
      <c r="C25" s="659"/>
      <c r="D25" s="660"/>
      <c r="E25" s="660"/>
      <c r="F25" s="660"/>
      <c r="G25" s="660"/>
      <c r="H25" s="660"/>
      <c r="I25" s="660"/>
      <c r="J25" s="660"/>
      <c r="K25" s="660"/>
      <c r="L25" s="660"/>
      <c r="M25" s="660"/>
      <c r="N25" s="661"/>
      <c r="V25" s="169"/>
      <c r="W25" s="174"/>
      <c r="X25" s="174"/>
    </row>
    <row r="26" spans="3:24" x14ac:dyDescent="0.2">
      <c r="C26" s="659"/>
      <c r="D26" s="660"/>
      <c r="E26" s="660"/>
      <c r="F26" s="660"/>
      <c r="G26" s="660"/>
      <c r="H26" s="660"/>
      <c r="I26" s="660"/>
      <c r="J26" s="660"/>
      <c r="K26" s="660"/>
      <c r="L26" s="660"/>
      <c r="M26" s="660"/>
      <c r="N26" s="661"/>
      <c r="V26" s="169"/>
      <c r="W26" s="174"/>
      <c r="X26" s="174"/>
    </row>
    <row r="27" spans="3:24" x14ac:dyDescent="0.2">
      <c r="C27" s="659"/>
      <c r="D27" s="660"/>
      <c r="E27" s="660"/>
      <c r="F27" s="660"/>
      <c r="G27" s="660"/>
      <c r="H27" s="660"/>
      <c r="I27" s="660"/>
      <c r="J27" s="660"/>
      <c r="K27" s="660"/>
      <c r="L27" s="660"/>
      <c r="M27" s="660"/>
      <c r="N27" s="661"/>
      <c r="V27" s="169"/>
      <c r="W27" s="174"/>
      <c r="X27" s="174"/>
    </row>
    <row r="28" spans="3:24" x14ac:dyDescent="0.2">
      <c r="C28" s="659"/>
      <c r="D28" s="660"/>
      <c r="E28" s="660"/>
      <c r="F28" s="660"/>
      <c r="G28" s="660"/>
      <c r="H28" s="660"/>
      <c r="I28" s="660"/>
      <c r="J28" s="660"/>
      <c r="K28" s="660"/>
      <c r="L28" s="660"/>
      <c r="M28" s="660"/>
      <c r="N28" s="661"/>
      <c r="V28" s="169"/>
      <c r="W28" s="174"/>
      <c r="X28" s="174"/>
    </row>
    <row r="29" spans="3:24" x14ac:dyDescent="0.2">
      <c r="C29" s="659"/>
      <c r="D29" s="660"/>
      <c r="E29" s="660"/>
      <c r="F29" s="660"/>
      <c r="G29" s="660"/>
      <c r="H29" s="660"/>
      <c r="I29" s="660"/>
      <c r="J29" s="660"/>
      <c r="K29" s="660"/>
      <c r="L29" s="660"/>
      <c r="M29" s="660"/>
      <c r="N29" s="661"/>
      <c r="V29" s="169"/>
      <c r="W29" s="174"/>
      <c r="X29" s="174"/>
    </row>
    <row r="30" spans="3:24" x14ac:dyDescent="0.2">
      <c r="C30" s="659"/>
      <c r="D30" s="660"/>
      <c r="E30" s="660"/>
      <c r="F30" s="660"/>
      <c r="G30" s="660"/>
      <c r="H30" s="660"/>
      <c r="I30" s="660"/>
      <c r="J30" s="660"/>
      <c r="K30" s="660"/>
      <c r="L30" s="660"/>
      <c r="M30" s="660"/>
      <c r="N30" s="661"/>
      <c r="V30" s="169"/>
      <c r="W30" s="174"/>
      <c r="X30" s="174"/>
    </row>
    <row r="31" spans="3:24" x14ac:dyDescent="0.2">
      <c r="C31" s="659"/>
      <c r="D31" s="660"/>
      <c r="E31" s="660"/>
      <c r="F31" s="660"/>
      <c r="G31" s="660"/>
      <c r="H31" s="660"/>
      <c r="I31" s="660"/>
      <c r="J31" s="660"/>
      <c r="K31" s="660"/>
      <c r="L31" s="660"/>
      <c r="M31" s="660"/>
      <c r="N31" s="661"/>
      <c r="V31" s="169"/>
      <c r="W31" s="174"/>
      <c r="X31" s="174"/>
    </row>
    <row r="32" spans="3:24" x14ac:dyDescent="0.2">
      <c r="C32" s="659"/>
      <c r="D32" s="660"/>
      <c r="E32" s="660"/>
      <c r="F32" s="660"/>
      <c r="G32" s="660"/>
      <c r="H32" s="660"/>
      <c r="I32" s="660"/>
      <c r="J32" s="660"/>
      <c r="K32" s="660"/>
      <c r="L32" s="660"/>
      <c r="M32" s="660"/>
      <c r="N32" s="661"/>
      <c r="V32" s="169"/>
      <c r="W32" s="174"/>
      <c r="X32" s="174"/>
    </row>
    <row r="33" spans="3:24" x14ac:dyDescent="0.2">
      <c r="C33" s="659"/>
      <c r="D33" s="660"/>
      <c r="E33" s="660"/>
      <c r="F33" s="660"/>
      <c r="G33" s="660"/>
      <c r="H33" s="660"/>
      <c r="I33" s="660"/>
      <c r="J33" s="660"/>
      <c r="K33" s="660"/>
      <c r="L33" s="660"/>
      <c r="M33" s="660"/>
      <c r="N33" s="661"/>
      <c r="V33" s="169"/>
      <c r="W33" s="174"/>
      <c r="X33" s="174"/>
    </row>
    <row r="34" spans="3:24" x14ac:dyDescent="0.2">
      <c r="C34" s="659"/>
      <c r="D34" s="660"/>
      <c r="E34" s="660"/>
      <c r="F34" s="660"/>
      <c r="G34" s="660"/>
      <c r="H34" s="660"/>
      <c r="I34" s="660"/>
      <c r="J34" s="660"/>
      <c r="K34" s="660"/>
      <c r="L34" s="660"/>
      <c r="M34" s="660"/>
      <c r="N34" s="661"/>
    </row>
    <row r="35" spans="3:24" x14ac:dyDescent="0.2">
      <c r="C35" s="659"/>
      <c r="D35" s="660"/>
      <c r="E35" s="660"/>
      <c r="F35" s="660"/>
      <c r="G35" s="660"/>
      <c r="H35" s="660"/>
      <c r="I35" s="660"/>
      <c r="J35" s="660"/>
      <c r="K35" s="660"/>
      <c r="L35" s="660"/>
      <c r="M35" s="660"/>
      <c r="N35" s="661"/>
    </row>
    <row r="36" spans="3:24" x14ac:dyDescent="0.2">
      <c r="C36" s="659"/>
      <c r="D36" s="660"/>
      <c r="E36" s="660"/>
      <c r="F36" s="660"/>
      <c r="G36" s="660"/>
      <c r="H36" s="660"/>
      <c r="I36" s="660"/>
      <c r="J36" s="660"/>
      <c r="K36" s="660"/>
      <c r="L36" s="660"/>
      <c r="M36" s="660"/>
      <c r="N36" s="661"/>
    </row>
    <row r="37" spans="3:24" x14ac:dyDescent="0.2">
      <c r="C37" s="659"/>
      <c r="D37" s="660"/>
      <c r="E37" s="660"/>
      <c r="F37" s="660"/>
      <c r="G37" s="660"/>
      <c r="H37" s="660"/>
      <c r="I37" s="660"/>
      <c r="J37" s="660"/>
      <c r="K37" s="660"/>
      <c r="L37" s="660"/>
      <c r="M37" s="660"/>
      <c r="N37" s="661"/>
    </row>
    <row r="38" spans="3:24" x14ac:dyDescent="0.2">
      <c r="C38" s="659"/>
      <c r="D38" s="660"/>
      <c r="E38" s="660"/>
      <c r="F38" s="660"/>
      <c r="G38" s="660"/>
      <c r="H38" s="660"/>
      <c r="I38" s="660"/>
      <c r="J38" s="660"/>
      <c r="K38" s="660"/>
      <c r="L38" s="660"/>
      <c r="M38" s="660"/>
      <c r="N38" s="661"/>
    </row>
    <row r="39" spans="3:24" x14ac:dyDescent="0.2">
      <c r="C39" s="659"/>
      <c r="D39" s="660"/>
      <c r="E39" s="660"/>
      <c r="F39" s="660"/>
      <c r="G39" s="660"/>
      <c r="H39" s="660"/>
      <c r="I39" s="660"/>
      <c r="J39" s="660"/>
      <c r="K39" s="660"/>
      <c r="L39" s="660"/>
      <c r="M39" s="660"/>
      <c r="N39" s="661"/>
    </row>
    <row r="40" spans="3:24" x14ac:dyDescent="0.2">
      <c r="C40" s="659"/>
      <c r="D40" s="660"/>
      <c r="E40" s="660"/>
      <c r="F40" s="660"/>
      <c r="G40" s="660"/>
      <c r="H40" s="660"/>
      <c r="I40" s="660"/>
      <c r="J40" s="660"/>
      <c r="K40" s="660"/>
      <c r="L40" s="660"/>
      <c r="M40" s="660"/>
      <c r="N40" s="661"/>
    </row>
    <row r="41" spans="3:24" x14ac:dyDescent="0.2">
      <c r="C41" s="659"/>
      <c r="D41" s="660"/>
      <c r="E41" s="660"/>
      <c r="F41" s="660"/>
      <c r="G41" s="660"/>
      <c r="H41" s="660"/>
      <c r="I41" s="660"/>
      <c r="J41" s="660"/>
      <c r="K41" s="660"/>
      <c r="L41" s="660"/>
      <c r="M41" s="660"/>
      <c r="N41" s="661"/>
    </row>
    <row r="42" spans="3:24" x14ac:dyDescent="0.2">
      <c r="C42" s="659"/>
      <c r="D42" s="660"/>
      <c r="E42" s="660"/>
      <c r="F42" s="660"/>
      <c r="G42" s="660"/>
      <c r="H42" s="660"/>
      <c r="I42" s="660"/>
      <c r="J42" s="660"/>
      <c r="K42" s="660"/>
      <c r="L42" s="660"/>
      <c r="M42" s="660"/>
      <c r="N42" s="661"/>
    </row>
    <row r="43" spans="3:24" x14ac:dyDescent="0.2">
      <c r="C43" s="659"/>
      <c r="D43" s="660"/>
      <c r="E43" s="660"/>
      <c r="F43" s="660"/>
      <c r="G43" s="660"/>
      <c r="H43" s="660"/>
      <c r="I43" s="660"/>
      <c r="J43" s="660"/>
      <c r="K43" s="660"/>
      <c r="L43" s="660"/>
      <c r="M43" s="660"/>
      <c r="N43" s="661"/>
    </row>
    <row r="44" spans="3:24" x14ac:dyDescent="0.2">
      <c r="C44" s="659"/>
      <c r="D44" s="660"/>
      <c r="E44" s="660"/>
      <c r="F44" s="660"/>
      <c r="G44" s="660"/>
      <c r="H44" s="660"/>
      <c r="I44" s="660"/>
      <c r="J44" s="660"/>
      <c r="K44" s="660"/>
      <c r="L44" s="660"/>
      <c r="M44" s="660"/>
      <c r="N44" s="661"/>
    </row>
    <row r="45" spans="3:24" x14ac:dyDescent="0.2">
      <c r="C45" s="659"/>
      <c r="D45" s="660"/>
      <c r="E45" s="660"/>
      <c r="F45" s="660"/>
      <c r="G45" s="660"/>
      <c r="H45" s="660"/>
      <c r="I45" s="660"/>
      <c r="J45" s="660"/>
      <c r="K45" s="660"/>
      <c r="L45" s="660"/>
      <c r="M45" s="660"/>
      <c r="N45" s="661"/>
    </row>
    <row r="46" spans="3:24" x14ac:dyDescent="0.2">
      <c r="C46" s="659"/>
      <c r="D46" s="660"/>
      <c r="E46" s="660"/>
      <c r="F46" s="660"/>
      <c r="G46" s="660"/>
      <c r="H46" s="660"/>
      <c r="I46" s="660"/>
      <c r="J46" s="660"/>
      <c r="K46" s="660"/>
      <c r="L46" s="660"/>
      <c r="M46" s="660"/>
      <c r="N46" s="661"/>
    </row>
    <row r="47" spans="3:24" x14ac:dyDescent="0.2">
      <c r="C47" s="662"/>
      <c r="D47" s="663"/>
      <c r="E47" s="663"/>
      <c r="F47" s="663"/>
      <c r="G47" s="663"/>
      <c r="H47" s="663"/>
      <c r="I47" s="663"/>
      <c r="J47" s="663"/>
      <c r="K47" s="663"/>
      <c r="L47" s="663"/>
      <c r="M47" s="663"/>
      <c r="N47" s="664"/>
    </row>
    <row r="66" spans="3:13" x14ac:dyDescent="0.2">
      <c r="C66" s="346" t="s">
        <v>223</v>
      </c>
    </row>
    <row r="67" spans="3:13" x14ac:dyDescent="0.2">
      <c r="D67" s="346"/>
    </row>
    <row r="68" spans="3:13" x14ac:dyDescent="0.2">
      <c r="D68" s="503" t="s">
        <v>259</v>
      </c>
      <c r="E68" s="503"/>
      <c r="F68" s="503"/>
      <c r="G68" s="503"/>
      <c r="H68" s="503"/>
      <c r="I68" s="503"/>
      <c r="J68" s="503"/>
      <c r="K68" s="503"/>
      <c r="L68" s="503"/>
      <c r="M68" s="503"/>
    </row>
    <row r="69" spans="3:13" ht="14.25" customHeight="1" x14ac:dyDescent="0.2">
      <c r="D69" s="503"/>
      <c r="E69" s="503"/>
      <c r="F69" s="503"/>
      <c r="G69" s="503"/>
      <c r="H69" s="503"/>
      <c r="I69" s="503"/>
      <c r="J69" s="503"/>
      <c r="K69" s="503"/>
      <c r="L69" s="503"/>
      <c r="M69" s="503"/>
    </row>
    <row r="72" spans="3:13" x14ac:dyDescent="0.2">
      <c r="E72" s="504" t="s">
        <v>280</v>
      </c>
      <c r="F72" s="505"/>
      <c r="G72" s="505"/>
      <c r="H72" s="505"/>
      <c r="I72" s="506"/>
    </row>
    <row r="74" spans="3:13" x14ac:dyDescent="0.2">
      <c r="E74" s="507" t="s">
        <v>295</v>
      </c>
      <c r="F74" s="508"/>
      <c r="G74" s="508"/>
      <c r="H74" s="508"/>
      <c r="I74" s="509"/>
    </row>
    <row r="76" spans="3:13" x14ac:dyDescent="0.2">
      <c r="E76" s="507" t="s">
        <v>224</v>
      </c>
      <c r="F76" s="508"/>
      <c r="G76" s="508"/>
      <c r="H76" s="508"/>
      <c r="I76" s="509"/>
    </row>
    <row r="78" spans="3:13" x14ac:dyDescent="0.2">
      <c r="E78" s="507" t="s">
        <v>225</v>
      </c>
      <c r="F78" s="508"/>
      <c r="G78" s="508"/>
      <c r="H78" s="508"/>
      <c r="I78" s="509"/>
    </row>
    <row r="80" spans="3:13" x14ac:dyDescent="0.2">
      <c r="E80" s="507" t="s">
        <v>226</v>
      </c>
      <c r="F80" s="508"/>
      <c r="G80" s="508"/>
      <c r="H80" s="508"/>
      <c r="I80" s="509"/>
    </row>
    <row r="82" spans="5:9" x14ac:dyDescent="0.2">
      <c r="E82" s="513" t="s">
        <v>227</v>
      </c>
      <c r="F82" s="514"/>
      <c r="G82" s="514"/>
      <c r="H82" s="514"/>
      <c r="I82" s="515"/>
    </row>
    <row r="84" spans="5:9" x14ac:dyDescent="0.2">
      <c r="E84" s="513" t="s">
        <v>228</v>
      </c>
      <c r="F84" s="514"/>
      <c r="G84" s="514"/>
      <c r="H84" s="514"/>
      <c r="I84" s="515"/>
    </row>
    <row r="86" spans="5:9" x14ac:dyDescent="0.2">
      <c r="E86" s="513" t="s">
        <v>229</v>
      </c>
      <c r="F86" s="514"/>
      <c r="G86" s="514"/>
      <c r="H86" s="514"/>
      <c r="I86" s="515"/>
    </row>
    <row r="88" spans="5:9" x14ac:dyDescent="0.2">
      <c r="E88" s="513" t="s">
        <v>230</v>
      </c>
      <c r="F88" s="514"/>
      <c r="G88" s="514"/>
      <c r="H88" s="514"/>
      <c r="I88" s="515"/>
    </row>
    <row r="90" spans="5:9" x14ac:dyDescent="0.2">
      <c r="E90" s="513" t="s">
        <v>231</v>
      </c>
      <c r="F90" s="514"/>
      <c r="G90" s="514"/>
      <c r="H90" s="514"/>
      <c r="I90" s="515"/>
    </row>
    <row r="92" spans="5:9" x14ac:dyDescent="0.2">
      <c r="E92" s="510" t="s">
        <v>232</v>
      </c>
      <c r="F92" s="511"/>
      <c r="G92" s="511"/>
      <c r="H92" s="511"/>
      <c r="I92" s="512"/>
    </row>
    <row r="94" spans="5:9" x14ac:dyDescent="0.2">
      <c r="E94" s="510" t="s">
        <v>233</v>
      </c>
      <c r="F94" s="511"/>
      <c r="G94" s="511"/>
      <c r="H94" s="511"/>
      <c r="I94" s="512"/>
    </row>
    <row r="96" spans="5:9" x14ac:dyDescent="0.2">
      <c r="E96" s="510" t="s">
        <v>234</v>
      </c>
      <c r="F96" s="511"/>
      <c r="G96" s="511"/>
      <c r="H96" s="511"/>
      <c r="I96" s="512"/>
    </row>
    <row r="98" spans="5:9" x14ac:dyDescent="0.2">
      <c r="E98" s="510" t="s">
        <v>296</v>
      </c>
      <c r="F98" s="511"/>
      <c r="G98" s="511"/>
      <c r="H98" s="511"/>
      <c r="I98" s="512"/>
    </row>
    <row r="100" spans="5:9" x14ac:dyDescent="0.2">
      <c r="E100" s="510" t="s">
        <v>236</v>
      </c>
      <c r="F100" s="511"/>
      <c r="G100" s="511"/>
      <c r="H100" s="511"/>
      <c r="I100" s="512"/>
    </row>
    <row r="102" spans="5:9" x14ac:dyDescent="0.2">
      <c r="E102" s="516" t="s">
        <v>237</v>
      </c>
      <c r="F102" s="517"/>
      <c r="G102" s="517"/>
      <c r="H102" s="517"/>
      <c r="I102" s="518"/>
    </row>
    <row r="104" spans="5:9" x14ac:dyDescent="0.2">
      <c r="E104" s="516" t="s">
        <v>260</v>
      </c>
      <c r="F104" s="517"/>
      <c r="G104" s="517"/>
      <c r="H104" s="517"/>
      <c r="I104" s="518"/>
    </row>
    <row r="106" spans="5:9" x14ac:dyDescent="0.2">
      <c r="E106" s="504" t="s">
        <v>283</v>
      </c>
      <c r="F106" s="505"/>
      <c r="G106" s="505"/>
      <c r="H106" s="505"/>
      <c r="I106" s="506"/>
    </row>
    <row r="108" spans="5:9" x14ac:dyDescent="0.2">
      <c r="E108" s="504" t="s">
        <v>317</v>
      </c>
      <c r="F108" s="505"/>
      <c r="G108" s="505"/>
      <c r="H108" s="505"/>
      <c r="I108" s="506"/>
    </row>
    <row r="110" spans="5:9" x14ac:dyDescent="0.2">
      <c r="E110" s="504" t="s">
        <v>314</v>
      </c>
      <c r="F110" s="505"/>
      <c r="G110" s="505"/>
      <c r="H110" s="505"/>
      <c r="I110" s="506"/>
    </row>
    <row r="122" spans="3:11" x14ac:dyDescent="0.2">
      <c r="C122" s="346" t="s">
        <v>220</v>
      </c>
    </row>
    <row r="124" spans="3:11" x14ac:dyDescent="0.2">
      <c r="C124" s="499" t="s">
        <v>284</v>
      </c>
      <c r="D124" s="499"/>
      <c r="E124" s="499"/>
      <c r="F124" s="499"/>
      <c r="G124" s="499"/>
      <c r="H124" s="499"/>
      <c r="I124" s="499"/>
      <c r="J124" s="499"/>
      <c r="K124" s="499"/>
    </row>
    <row r="125" spans="3:11" ht="12.75" customHeight="1" x14ac:dyDescent="0.2">
      <c r="C125" s="499"/>
      <c r="D125" s="499"/>
      <c r="E125" s="499"/>
      <c r="F125" s="499"/>
      <c r="G125" s="499"/>
      <c r="H125" s="499"/>
      <c r="I125" s="499"/>
      <c r="J125" s="499"/>
      <c r="K125" s="499"/>
    </row>
    <row r="126" spans="3:11" x14ac:dyDescent="0.2">
      <c r="C126" s="499"/>
      <c r="D126" s="499"/>
      <c r="E126" s="499"/>
      <c r="F126" s="499"/>
      <c r="G126" s="499"/>
      <c r="H126" s="499"/>
      <c r="I126" s="499"/>
      <c r="J126" s="499"/>
      <c r="K126" s="499"/>
    </row>
    <row r="128" spans="3:11" x14ac:dyDescent="0.2">
      <c r="C128" s="165"/>
      <c r="D128" s="166"/>
      <c r="E128" s="166"/>
      <c r="F128" s="166"/>
      <c r="G128" s="166"/>
      <c r="H128" s="166"/>
      <c r="I128" s="166"/>
      <c r="J128" s="166"/>
      <c r="K128" s="167"/>
    </row>
    <row r="129" spans="3:11" x14ac:dyDescent="0.2">
      <c r="C129" s="168"/>
      <c r="D129" s="497" t="s">
        <v>102</v>
      </c>
      <c r="E129" s="498"/>
      <c r="F129" s="174"/>
      <c r="G129" s="169" t="s">
        <v>107</v>
      </c>
      <c r="H129" s="174"/>
      <c r="I129" s="174"/>
      <c r="J129" s="174"/>
      <c r="K129" s="171"/>
    </row>
    <row r="130" spans="3:11" x14ac:dyDescent="0.2">
      <c r="C130" s="168"/>
      <c r="D130" s="172"/>
      <c r="F130" s="174"/>
      <c r="G130" s="173"/>
      <c r="H130" s="174"/>
      <c r="I130" s="174"/>
      <c r="J130" s="174"/>
      <c r="K130" s="171"/>
    </row>
    <row r="131" spans="3:11" x14ac:dyDescent="0.2">
      <c r="C131" s="168"/>
      <c r="D131" s="529" t="s">
        <v>103</v>
      </c>
      <c r="E131" s="530"/>
      <c r="F131" s="174"/>
      <c r="G131" s="169" t="s">
        <v>104</v>
      </c>
      <c r="H131" s="174"/>
      <c r="I131" s="174"/>
      <c r="J131" s="174"/>
      <c r="K131" s="171"/>
    </row>
    <row r="132" spans="3:11" x14ac:dyDescent="0.2">
      <c r="C132" s="168"/>
      <c r="D132" s="174"/>
      <c r="F132" s="174"/>
      <c r="G132" s="173"/>
      <c r="H132" s="174"/>
      <c r="I132" s="174"/>
      <c r="J132" s="174"/>
      <c r="K132" s="171"/>
    </row>
    <row r="133" spans="3:11" x14ac:dyDescent="0.2">
      <c r="C133" s="168"/>
      <c r="D133" s="531" t="s">
        <v>105</v>
      </c>
      <c r="E133" s="532"/>
      <c r="F133" s="174"/>
      <c r="G133" s="169" t="s">
        <v>106</v>
      </c>
      <c r="H133" s="174"/>
      <c r="I133" s="174"/>
      <c r="J133" s="174"/>
      <c r="K133" s="171"/>
    </row>
    <row r="134" spans="3:11" x14ac:dyDescent="0.2">
      <c r="C134" s="181"/>
      <c r="D134" s="178"/>
      <c r="F134" s="178"/>
      <c r="G134" s="178"/>
      <c r="H134" s="178"/>
      <c r="I134" s="178"/>
      <c r="J134" s="178"/>
      <c r="K134" s="182"/>
    </row>
    <row r="135" spans="3:11" x14ac:dyDescent="0.2">
      <c r="C135" s="181"/>
      <c r="D135" s="533" t="s">
        <v>159</v>
      </c>
      <c r="E135" s="534"/>
      <c r="F135" s="178"/>
      <c r="G135" s="169" t="s">
        <v>160</v>
      </c>
      <c r="H135" s="178"/>
      <c r="I135" s="178"/>
      <c r="J135" s="178"/>
      <c r="K135" s="182"/>
    </row>
    <row r="136" spans="3:11" x14ac:dyDescent="0.2">
      <c r="C136" s="181"/>
      <c r="D136" s="178"/>
      <c r="F136" s="178"/>
      <c r="G136" s="178"/>
      <c r="H136" s="178"/>
      <c r="I136" s="178"/>
      <c r="J136" s="178"/>
      <c r="K136" s="182"/>
    </row>
    <row r="137" spans="3:11" x14ac:dyDescent="0.2">
      <c r="C137" s="181"/>
      <c r="D137" s="535" t="s">
        <v>161</v>
      </c>
      <c r="E137" s="536"/>
      <c r="F137" s="178"/>
      <c r="G137" s="169" t="s">
        <v>162</v>
      </c>
      <c r="H137" s="178"/>
      <c r="I137" s="178"/>
      <c r="J137" s="178"/>
      <c r="K137" s="182"/>
    </row>
    <row r="138" spans="3:11" x14ac:dyDescent="0.2">
      <c r="C138" s="175"/>
      <c r="D138" s="176"/>
      <c r="E138" s="176"/>
      <c r="F138" s="176"/>
      <c r="G138" s="176"/>
      <c r="H138" s="176"/>
      <c r="I138" s="176"/>
      <c r="J138" s="176"/>
      <c r="K138" s="177"/>
    </row>
    <row r="139" spans="3:11" x14ac:dyDescent="0.2">
      <c r="C139" s="174"/>
      <c r="D139" s="174"/>
      <c r="E139" s="174"/>
      <c r="F139" s="174"/>
      <c r="G139" s="174"/>
      <c r="H139" s="174"/>
      <c r="I139" s="174"/>
      <c r="J139" s="174"/>
      <c r="K139" s="174"/>
    </row>
    <row r="140" spans="3:11" x14ac:dyDescent="0.2">
      <c r="C140" s="174"/>
      <c r="D140" s="174"/>
      <c r="E140" s="174"/>
      <c r="F140" s="174"/>
      <c r="G140" s="174"/>
      <c r="H140" s="174"/>
      <c r="I140" s="174"/>
      <c r="J140" s="174"/>
      <c r="K140" s="174"/>
    </row>
    <row r="141" spans="3:11" x14ac:dyDescent="0.2">
      <c r="C141" s="174"/>
      <c r="D141" s="174"/>
      <c r="E141" s="174"/>
      <c r="F141" s="174"/>
      <c r="G141" s="174"/>
      <c r="H141" s="174"/>
      <c r="I141" s="174"/>
      <c r="J141" s="174"/>
      <c r="K141" s="174"/>
    </row>
    <row r="142" spans="3:11" x14ac:dyDescent="0.2">
      <c r="C142" s="174"/>
      <c r="D142" s="174"/>
      <c r="E142" s="174"/>
      <c r="F142" s="174"/>
      <c r="G142" s="174"/>
      <c r="H142" s="174"/>
      <c r="I142" s="174"/>
      <c r="J142" s="174"/>
      <c r="K142" s="174"/>
    </row>
    <row r="143" spans="3:11" x14ac:dyDescent="0.2">
      <c r="C143" s="174"/>
      <c r="D143" s="174"/>
      <c r="E143" s="174"/>
      <c r="F143" s="174"/>
      <c r="G143" s="174"/>
      <c r="H143" s="174"/>
      <c r="I143" s="174"/>
      <c r="J143" s="174"/>
      <c r="K143" s="174"/>
    </row>
    <row r="144" spans="3:11" x14ac:dyDescent="0.2">
      <c r="C144" s="174"/>
      <c r="D144" s="174"/>
      <c r="E144" s="174"/>
      <c r="F144" s="174"/>
      <c r="G144" s="174"/>
      <c r="H144" s="174"/>
      <c r="I144" s="174"/>
      <c r="J144" s="174"/>
      <c r="K144" s="174"/>
    </row>
    <row r="145" spans="3:11" x14ac:dyDescent="0.2">
      <c r="C145" s="174"/>
      <c r="D145" s="174"/>
      <c r="E145" s="174"/>
      <c r="F145" s="174"/>
      <c r="G145" s="174"/>
      <c r="H145" s="174"/>
      <c r="I145" s="174"/>
      <c r="J145" s="174"/>
      <c r="K145" s="174"/>
    </row>
    <row r="146" spans="3:11" x14ac:dyDescent="0.2">
      <c r="C146" s="174"/>
      <c r="D146" s="174"/>
      <c r="E146" s="174"/>
      <c r="F146" s="174"/>
      <c r="G146" s="174"/>
      <c r="H146" s="174"/>
      <c r="I146" s="174"/>
      <c r="J146" s="174"/>
      <c r="K146" s="174"/>
    </row>
    <row r="147" spans="3:11" x14ac:dyDescent="0.2">
      <c r="C147" s="174"/>
      <c r="D147" s="174"/>
      <c r="E147" s="174"/>
      <c r="F147" s="174"/>
      <c r="G147" s="174"/>
      <c r="H147" s="174"/>
      <c r="I147" s="174"/>
      <c r="J147" s="174"/>
      <c r="K147" s="174"/>
    </row>
    <row r="148" spans="3:11" x14ac:dyDescent="0.2">
      <c r="C148" s="174"/>
      <c r="D148" s="174"/>
      <c r="E148" s="174"/>
      <c r="F148" s="174"/>
      <c r="G148" s="174"/>
      <c r="H148" s="174"/>
      <c r="I148" s="174"/>
      <c r="J148" s="174"/>
      <c r="K148" s="174"/>
    </row>
    <row r="149" spans="3:11" x14ac:dyDescent="0.2">
      <c r="C149" s="174"/>
      <c r="D149" s="174"/>
      <c r="E149" s="174"/>
      <c r="F149" s="174"/>
      <c r="G149" s="174"/>
      <c r="H149" s="174"/>
      <c r="I149" s="174"/>
      <c r="J149" s="174"/>
      <c r="K149" s="174"/>
    </row>
    <row r="150" spans="3:11" x14ac:dyDescent="0.2">
      <c r="C150" s="174"/>
      <c r="D150" s="174"/>
      <c r="E150" s="174"/>
      <c r="F150" s="174"/>
      <c r="G150" s="174"/>
      <c r="H150" s="174"/>
      <c r="I150" s="174"/>
      <c r="J150" s="174"/>
      <c r="K150" s="174"/>
    </row>
    <row r="151" spans="3:11" x14ac:dyDescent="0.2">
      <c r="C151" s="174"/>
      <c r="D151" s="174"/>
      <c r="E151" s="174"/>
      <c r="F151" s="174"/>
      <c r="G151" s="174"/>
      <c r="H151" s="174"/>
      <c r="I151" s="174"/>
      <c r="J151" s="174"/>
      <c r="K151" s="174"/>
    </row>
    <row r="152" spans="3:11" x14ac:dyDescent="0.2">
      <c r="C152" s="174"/>
      <c r="D152" s="174"/>
      <c r="E152" s="174"/>
      <c r="F152" s="174"/>
      <c r="G152" s="174"/>
      <c r="H152" s="174"/>
      <c r="I152" s="174"/>
      <c r="J152" s="174"/>
      <c r="K152" s="174"/>
    </row>
    <row r="153" spans="3:11" x14ac:dyDescent="0.2">
      <c r="C153" s="174"/>
      <c r="D153" s="174"/>
      <c r="E153" s="174"/>
      <c r="F153" s="174"/>
      <c r="G153" s="174"/>
      <c r="H153" s="174"/>
      <c r="I153" s="174"/>
      <c r="J153" s="174"/>
      <c r="K153" s="174"/>
    </row>
    <row r="154" spans="3:11" x14ac:dyDescent="0.2">
      <c r="C154" s="174"/>
      <c r="D154" s="174"/>
      <c r="E154" s="174"/>
      <c r="F154" s="174"/>
      <c r="G154" s="174"/>
      <c r="H154" s="174"/>
      <c r="I154" s="174"/>
      <c r="J154" s="174"/>
      <c r="K154" s="174"/>
    </row>
    <row r="155" spans="3:11" x14ac:dyDescent="0.2">
      <c r="C155" s="174"/>
      <c r="D155" s="174"/>
      <c r="E155" s="174"/>
      <c r="F155" s="174"/>
      <c r="G155" s="174"/>
      <c r="H155" s="174"/>
      <c r="I155" s="174"/>
      <c r="J155" s="174"/>
      <c r="K155" s="174"/>
    </row>
    <row r="156" spans="3:11" x14ac:dyDescent="0.2">
      <c r="C156" s="174"/>
      <c r="D156" s="174"/>
      <c r="E156" s="174"/>
      <c r="F156" s="174"/>
      <c r="G156" s="174"/>
      <c r="H156" s="174"/>
      <c r="I156" s="174"/>
      <c r="J156" s="174"/>
      <c r="K156" s="174"/>
    </row>
    <row r="157" spans="3:11" x14ac:dyDescent="0.2">
      <c r="C157" s="174"/>
      <c r="D157" s="174"/>
      <c r="E157" s="174"/>
      <c r="F157" s="174"/>
      <c r="G157" s="174"/>
      <c r="H157" s="174"/>
      <c r="I157" s="174"/>
      <c r="J157" s="174"/>
      <c r="K157" s="174"/>
    </row>
    <row r="158" spans="3:11" x14ac:dyDescent="0.2">
      <c r="C158" s="174"/>
      <c r="D158" s="174"/>
      <c r="E158" s="174"/>
      <c r="F158" s="174"/>
      <c r="G158" s="174"/>
      <c r="H158" s="174"/>
      <c r="I158" s="174"/>
      <c r="J158" s="174"/>
      <c r="K158" s="174"/>
    </row>
    <row r="159" spans="3:11" x14ac:dyDescent="0.2">
      <c r="C159" s="174"/>
      <c r="D159" s="174"/>
      <c r="E159" s="174"/>
      <c r="F159" s="174"/>
      <c r="G159" s="174"/>
      <c r="H159" s="174"/>
      <c r="I159" s="174"/>
      <c r="J159" s="174"/>
      <c r="K159" s="174"/>
    </row>
    <row r="160" spans="3:11" x14ac:dyDescent="0.2">
      <c r="C160" s="174"/>
      <c r="D160" s="174"/>
      <c r="E160" s="174"/>
      <c r="F160" s="174"/>
      <c r="G160" s="174"/>
      <c r="H160" s="174"/>
      <c r="I160" s="174"/>
      <c r="J160" s="174"/>
      <c r="K160" s="174"/>
    </row>
    <row r="161" spans="3:11" x14ac:dyDescent="0.2">
      <c r="C161" s="174"/>
      <c r="D161" s="174"/>
      <c r="E161" s="174"/>
      <c r="F161" s="174"/>
      <c r="G161" s="174"/>
      <c r="H161" s="174"/>
      <c r="I161" s="174"/>
      <c r="J161" s="174"/>
      <c r="K161" s="174"/>
    </row>
    <row r="162" spans="3:11" x14ac:dyDescent="0.2">
      <c r="C162" s="174"/>
      <c r="D162" s="174"/>
      <c r="E162" s="174"/>
      <c r="F162" s="174"/>
      <c r="G162" s="174"/>
      <c r="H162" s="174"/>
      <c r="I162" s="174"/>
      <c r="J162" s="174"/>
      <c r="K162" s="174"/>
    </row>
    <row r="163" spans="3:11" x14ac:dyDescent="0.2">
      <c r="C163" s="174"/>
      <c r="D163" s="174"/>
      <c r="E163" s="174"/>
      <c r="F163" s="174"/>
      <c r="G163" s="174"/>
      <c r="H163" s="174"/>
      <c r="I163" s="174"/>
      <c r="J163" s="174"/>
      <c r="K163" s="174"/>
    </row>
    <row r="164" spans="3:11" x14ac:dyDescent="0.2">
      <c r="C164" s="174"/>
      <c r="D164" s="174"/>
      <c r="E164" s="174"/>
      <c r="F164" s="174"/>
      <c r="G164" s="174"/>
      <c r="H164" s="174"/>
      <c r="I164" s="174"/>
      <c r="J164" s="174"/>
      <c r="K164" s="174"/>
    </row>
    <row r="165" spans="3:11" x14ac:dyDescent="0.2">
      <c r="C165" s="174"/>
      <c r="D165" s="174"/>
      <c r="E165" s="174"/>
      <c r="F165" s="174"/>
      <c r="G165" s="174"/>
      <c r="H165" s="174"/>
      <c r="I165" s="174"/>
      <c r="J165" s="174"/>
      <c r="K165" s="174"/>
    </row>
    <row r="166" spans="3:11" x14ac:dyDescent="0.2">
      <c r="C166" s="174"/>
      <c r="D166" s="174"/>
      <c r="E166" s="174"/>
      <c r="F166" s="174"/>
      <c r="G166" s="174"/>
      <c r="H166" s="174"/>
      <c r="I166" s="174"/>
      <c r="J166" s="174"/>
      <c r="K166" s="174"/>
    </row>
    <row r="167" spans="3:11" x14ac:dyDescent="0.2">
      <c r="C167" s="174"/>
      <c r="D167" s="174"/>
      <c r="E167" s="174"/>
      <c r="F167" s="174"/>
      <c r="G167" s="174"/>
      <c r="H167" s="174"/>
      <c r="I167" s="174"/>
      <c r="J167" s="174"/>
      <c r="K167" s="174"/>
    </row>
    <row r="168" spans="3:11" x14ac:dyDescent="0.2">
      <c r="C168" s="174"/>
      <c r="D168" s="174"/>
      <c r="E168" s="174"/>
      <c r="F168" s="174"/>
      <c r="G168" s="174"/>
      <c r="H168" s="174"/>
      <c r="I168" s="174"/>
      <c r="J168" s="174"/>
      <c r="K168" s="174"/>
    </row>
    <row r="169" spans="3:11" x14ac:dyDescent="0.2">
      <c r="C169" s="174"/>
      <c r="D169" s="174"/>
      <c r="E169" s="174"/>
      <c r="F169" s="174"/>
      <c r="G169" s="174"/>
      <c r="H169" s="174"/>
      <c r="I169" s="174"/>
      <c r="J169" s="174"/>
      <c r="K169" s="174"/>
    </row>
    <row r="170" spans="3:11" x14ac:dyDescent="0.2">
      <c r="C170" s="174"/>
      <c r="D170" s="174"/>
      <c r="E170" s="174"/>
      <c r="F170" s="174"/>
      <c r="G170" s="174"/>
      <c r="H170" s="174"/>
      <c r="I170" s="174"/>
      <c r="J170" s="174"/>
      <c r="K170" s="174"/>
    </row>
    <row r="171" spans="3:11" x14ac:dyDescent="0.2">
      <c r="C171" s="174"/>
      <c r="D171" s="174"/>
      <c r="E171" s="174"/>
      <c r="F171" s="174"/>
      <c r="G171" s="174"/>
      <c r="H171" s="174"/>
      <c r="I171" s="174"/>
      <c r="J171" s="174"/>
      <c r="K171" s="174"/>
    </row>
    <row r="172" spans="3:11" x14ac:dyDescent="0.2">
      <c r="C172" s="174"/>
      <c r="D172" s="174"/>
      <c r="E172" s="174"/>
      <c r="F172" s="174"/>
      <c r="G172" s="174"/>
      <c r="H172" s="174"/>
      <c r="I172" s="174"/>
      <c r="J172" s="174"/>
      <c r="K172" s="174"/>
    </row>
    <row r="173" spans="3:11" x14ac:dyDescent="0.2">
      <c r="C173" s="174"/>
      <c r="D173" s="174"/>
      <c r="E173" s="174"/>
      <c r="F173" s="174"/>
      <c r="G173" s="174"/>
      <c r="H173" s="174"/>
      <c r="I173" s="174"/>
      <c r="J173" s="174"/>
      <c r="K173" s="174"/>
    </row>
    <row r="174" spans="3:11" x14ac:dyDescent="0.2">
      <c r="C174" s="174"/>
      <c r="D174" s="174"/>
      <c r="E174" s="174"/>
      <c r="F174" s="174"/>
      <c r="G174" s="174"/>
      <c r="H174" s="174"/>
      <c r="I174" s="174"/>
      <c r="J174" s="174"/>
      <c r="K174" s="174"/>
    </row>
    <row r="175" spans="3:11" x14ac:dyDescent="0.2">
      <c r="C175" s="174"/>
      <c r="D175" s="174"/>
      <c r="E175" s="174"/>
      <c r="F175" s="174"/>
      <c r="G175" s="174"/>
      <c r="H175" s="174"/>
      <c r="I175" s="174"/>
      <c r="J175" s="174"/>
      <c r="K175" s="174"/>
    </row>
    <row r="176" spans="3:11" x14ac:dyDescent="0.2">
      <c r="C176" s="174"/>
      <c r="D176" s="174"/>
      <c r="E176" s="174"/>
      <c r="F176" s="174"/>
      <c r="G176" s="174"/>
      <c r="H176" s="174"/>
      <c r="I176" s="174"/>
      <c r="J176" s="174"/>
      <c r="K176" s="174"/>
    </row>
    <row r="178" spans="3:14" x14ac:dyDescent="0.2">
      <c r="C178" s="346" t="s">
        <v>218</v>
      </c>
    </row>
    <row r="180" spans="3:14" ht="12.75" customHeight="1" x14ac:dyDescent="0.2">
      <c r="C180" s="639" t="s">
        <v>300</v>
      </c>
      <c r="D180" s="640"/>
      <c r="E180" s="640"/>
      <c r="F180" s="640"/>
      <c r="G180" s="640"/>
      <c r="H180" s="640"/>
      <c r="I180" s="640"/>
      <c r="J180" s="640"/>
      <c r="K180" s="640"/>
      <c r="L180" s="640"/>
      <c r="M180" s="640"/>
      <c r="N180" s="641"/>
    </row>
    <row r="181" spans="3:14" x14ac:dyDescent="0.2">
      <c r="C181" s="642"/>
      <c r="D181" s="643"/>
      <c r="E181" s="643"/>
      <c r="F181" s="643"/>
      <c r="G181" s="643"/>
      <c r="H181" s="643"/>
      <c r="I181" s="643"/>
      <c r="J181" s="643"/>
      <c r="K181" s="643"/>
      <c r="L181" s="643"/>
      <c r="M181" s="643"/>
      <c r="N181" s="644"/>
    </row>
    <row r="182" spans="3:14" x14ac:dyDescent="0.2">
      <c r="C182" s="642"/>
      <c r="D182" s="643"/>
      <c r="E182" s="643"/>
      <c r="F182" s="643"/>
      <c r="G182" s="643"/>
      <c r="H182" s="643"/>
      <c r="I182" s="643"/>
      <c r="J182" s="643"/>
      <c r="K182" s="643"/>
      <c r="L182" s="643"/>
      <c r="M182" s="643"/>
      <c r="N182" s="644"/>
    </row>
    <row r="183" spans="3:14" x14ac:dyDescent="0.2">
      <c r="C183" s="642"/>
      <c r="D183" s="643"/>
      <c r="E183" s="643"/>
      <c r="F183" s="643"/>
      <c r="G183" s="643"/>
      <c r="H183" s="643"/>
      <c r="I183" s="643"/>
      <c r="J183" s="643"/>
      <c r="K183" s="643"/>
      <c r="L183" s="643"/>
      <c r="M183" s="643"/>
      <c r="N183" s="644"/>
    </row>
    <row r="184" spans="3:14" x14ac:dyDescent="0.2">
      <c r="C184" s="642"/>
      <c r="D184" s="643"/>
      <c r="E184" s="643"/>
      <c r="F184" s="643"/>
      <c r="G184" s="643"/>
      <c r="H184" s="643"/>
      <c r="I184" s="643"/>
      <c r="J184" s="643"/>
      <c r="K184" s="643"/>
      <c r="L184" s="643"/>
      <c r="M184" s="643"/>
      <c r="N184" s="644"/>
    </row>
    <row r="185" spans="3:14" x14ac:dyDescent="0.2">
      <c r="C185" s="642"/>
      <c r="D185" s="643"/>
      <c r="E185" s="643"/>
      <c r="F185" s="643"/>
      <c r="G185" s="643"/>
      <c r="H185" s="643"/>
      <c r="I185" s="643"/>
      <c r="J185" s="643"/>
      <c r="K185" s="643"/>
      <c r="L185" s="643"/>
      <c r="M185" s="643"/>
      <c r="N185" s="644"/>
    </row>
    <row r="186" spans="3:14" x14ac:dyDescent="0.2">
      <c r="C186" s="642"/>
      <c r="D186" s="643"/>
      <c r="E186" s="643"/>
      <c r="F186" s="643"/>
      <c r="G186" s="643"/>
      <c r="H186" s="643"/>
      <c r="I186" s="643"/>
      <c r="J186" s="643"/>
      <c r="K186" s="643"/>
      <c r="L186" s="643"/>
      <c r="M186" s="643"/>
      <c r="N186" s="644"/>
    </row>
    <row r="187" spans="3:14" x14ac:dyDescent="0.2">
      <c r="C187" s="642"/>
      <c r="D187" s="643"/>
      <c r="E187" s="643"/>
      <c r="F187" s="643"/>
      <c r="G187" s="643"/>
      <c r="H187" s="643"/>
      <c r="I187" s="643"/>
      <c r="J187" s="643"/>
      <c r="K187" s="643"/>
      <c r="L187" s="643"/>
      <c r="M187" s="643"/>
      <c r="N187" s="644"/>
    </row>
    <row r="188" spans="3:14" x14ac:dyDescent="0.2">
      <c r="C188" s="642"/>
      <c r="D188" s="643"/>
      <c r="E188" s="643"/>
      <c r="F188" s="643"/>
      <c r="G188" s="643"/>
      <c r="H188" s="643"/>
      <c r="I188" s="643"/>
      <c r="J188" s="643"/>
      <c r="K188" s="643"/>
      <c r="L188" s="643"/>
      <c r="M188" s="643"/>
      <c r="N188" s="644"/>
    </row>
    <row r="189" spans="3:14" x14ac:dyDescent="0.2">
      <c r="C189" s="642"/>
      <c r="D189" s="643"/>
      <c r="E189" s="643"/>
      <c r="F189" s="643"/>
      <c r="G189" s="643"/>
      <c r="H189" s="643"/>
      <c r="I189" s="643"/>
      <c r="J189" s="643"/>
      <c r="K189" s="643"/>
      <c r="L189" s="643"/>
      <c r="M189" s="643"/>
      <c r="N189" s="644"/>
    </row>
    <row r="190" spans="3:14" x14ac:dyDescent="0.2">
      <c r="C190" s="642"/>
      <c r="D190" s="643"/>
      <c r="E190" s="643"/>
      <c r="F190" s="643"/>
      <c r="G190" s="643"/>
      <c r="H190" s="643"/>
      <c r="I190" s="643"/>
      <c r="J190" s="643"/>
      <c r="K190" s="643"/>
      <c r="L190" s="643"/>
      <c r="M190" s="643"/>
      <c r="N190" s="644"/>
    </row>
    <row r="191" spans="3:14" x14ac:dyDescent="0.2">
      <c r="C191" s="642"/>
      <c r="D191" s="643"/>
      <c r="E191" s="643"/>
      <c r="F191" s="643"/>
      <c r="G191" s="643"/>
      <c r="H191" s="643"/>
      <c r="I191" s="643"/>
      <c r="J191" s="643"/>
      <c r="K191" s="643"/>
      <c r="L191" s="643"/>
      <c r="M191" s="643"/>
      <c r="N191" s="644"/>
    </row>
    <row r="192" spans="3:14" x14ac:dyDescent="0.2">
      <c r="C192" s="642"/>
      <c r="D192" s="643"/>
      <c r="E192" s="643"/>
      <c r="F192" s="643"/>
      <c r="G192" s="643"/>
      <c r="H192" s="643"/>
      <c r="I192" s="643"/>
      <c r="J192" s="643"/>
      <c r="K192" s="643"/>
      <c r="L192" s="643"/>
      <c r="M192" s="643"/>
      <c r="N192" s="644"/>
    </row>
    <row r="193" spans="3:14" x14ac:dyDescent="0.2">
      <c r="C193" s="642"/>
      <c r="D193" s="643"/>
      <c r="E193" s="643"/>
      <c r="F193" s="643"/>
      <c r="G193" s="643"/>
      <c r="H193" s="643"/>
      <c r="I193" s="643"/>
      <c r="J193" s="643"/>
      <c r="K193" s="643"/>
      <c r="L193" s="643"/>
      <c r="M193" s="643"/>
      <c r="N193" s="644"/>
    </row>
    <row r="194" spans="3:14" x14ac:dyDescent="0.2">
      <c r="C194" s="642"/>
      <c r="D194" s="643"/>
      <c r="E194" s="643"/>
      <c r="F194" s="643"/>
      <c r="G194" s="643"/>
      <c r="H194" s="643"/>
      <c r="I194" s="643"/>
      <c r="J194" s="643"/>
      <c r="K194" s="643"/>
      <c r="L194" s="643"/>
      <c r="M194" s="643"/>
      <c r="N194" s="644"/>
    </row>
    <row r="195" spans="3:14" x14ac:dyDescent="0.2">
      <c r="C195" s="642"/>
      <c r="D195" s="643"/>
      <c r="E195" s="643"/>
      <c r="F195" s="643"/>
      <c r="G195" s="643"/>
      <c r="H195" s="643"/>
      <c r="I195" s="643"/>
      <c r="J195" s="643"/>
      <c r="K195" s="643"/>
      <c r="L195" s="643"/>
      <c r="M195" s="643"/>
      <c r="N195" s="644"/>
    </row>
    <row r="196" spans="3:14" x14ac:dyDescent="0.2">
      <c r="C196" s="642"/>
      <c r="D196" s="643"/>
      <c r="E196" s="643"/>
      <c r="F196" s="643"/>
      <c r="G196" s="643"/>
      <c r="H196" s="643"/>
      <c r="I196" s="643"/>
      <c r="J196" s="643"/>
      <c r="K196" s="643"/>
      <c r="L196" s="643"/>
      <c r="M196" s="643"/>
      <c r="N196" s="644"/>
    </row>
    <row r="197" spans="3:14" x14ac:dyDescent="0.2">
      <c r="C197" s="642"/>
      <c r="D197" s="643"/>
      <c r="E197" s="643"/>
      <c r="F197" s="643"/>
      <c r="G197" s="643"/>
      <c r="H197" s="643"/>
      <c r="I197" s="643"/>
      <c r="J197" s="643"/>
      <c r="K197" s="643"/>
      <c r="L197" s="643"/>
      <c r="M197" s="643"/>
      <c r="N197" s="644"/>
    </row>
    <row r="198" spans="3:14" x14ac:dyDescent="0.2">
      <c r="C198" s="642"/>
      <c r="D198" s="643"/>
      <c r="E198" s="643"/>
      <c r="F198" s="643"/>
      <c r="G198" s="643"/>
      <c r="H198" s="643"/>
      <c r="I198" s="643"/>
      <c r="J198" s="643"/>
      <c r="K198" s="643"/>
      <c r="L198" s="643"/>
      <c r="M198" s="643"/>
      <c r="N198" s="644"/>
    </row>
    <row r="199" spans="3:14" x14ac:dyDescent="0.2">
      <c r="C199" s="642"/>
      <c r="D199" s="643"/>
      <c r="E199" s="643"/>
      <c r="F199" s="643"/>
      <c r="G199" s="643"/>
      <c r="H199" s="643"/>
      <c r="I199" s="643"/>
      <c r="J199" s="643"/>
      <c r="K199" s="643"/>
      <c r="L199" s="643"/>
      <c r="M199" s="643"/>
      <c r="N199" s="644"/>
    </row>
    <row r="200" spans="3:14" x14ac:dyDescent="0.2">
      <c r="C200" s="642"/>
      <c r="D200" s="643"/>
      <c r="E200" s="643"/>
      <c r="F200" s="643"/>
      <c r="G200" s="643"/>
      <c r="H200" s="643"/>
      <c r="I200" s="643"/>
      <c r="J200" s="643"/>
      <c r="K200" s="643"/>
      <c r="L200" s="643"/>
      <c r="M200" s="643"/>
      <c r="N200" s="644"/>
    </row>
    <row r="201" spans="3:14" x14ac:dyDescent="0.2">
      <c r="C201" s="642"/>
      <c r="D201" s="643"/>
      <c r="E201" s="643"/>
      <c r="F201" s="643"/>
      <c r="G201" s="643"/>
      <c r="H201" s="643"/>
      <c r="I201" s="643"/>
      <c r="J201" s="643"/>
      <c r="K201" s="643"/>
      <c r="L201" s="643"/>
      <c r="M201" s="643"/>
      <c r="N201" s="644"/>
    </row>
    <row r="202" spans="3:14" x14ac:dyDescent="0.2">
      <c r="C202" s="642"/>
      <c r="D202" s="643"/>
      <c r="E202" s="643"/>
      <c r="F202" s="643"/>
      <c r="G202" s="643"/>
      <c r="H202" s="643"/>
      <c r="I202" s="643"/>
      <c r="J202" s="643"/>
      <c r="K202" s="643"/>
      <c r="L202" s="643"/>
      <c r="M202" s="643"/>
      <c r="N202" s="644"/>
    </row>
    <row r="203" spans="3:14" x14ac:dyDescent="0.2">
      <c r="C203" s="642"/>
      <c r="D203" s="643"/>
      <c r="E203" s="643"/>
      <c r="F203" s="643"/>
      <c r="G203" s="643"/>
      <c r="H203" s="643"/>
      <c r="I203" s="643"/>
      <c r="J203" s="643"/>
      <c r="K203" s="643"/>
      <c r="L203" s="643"/>
      <c r="M203" s="643"/>
      <c r="N203" s="644"/>
    </row>
    <row r="204" spans="3:14" x14ac:dyDescent="0.2">
      <c r="C204" s="642"/>
      <c r="D204" s="643"/>
      <c r="E204" s="643"/>
      <c r="F204" s="643"/>
      <c r="G204" s="643"/>
      <c r="H204" s="643"/>
      <c r="I204" s="643"/>
      <c r="J204" s="643"/>
      <c r="K204" s="643"/>
      <c r="L204" s="643"/>
      <c r="M204" s="643"/>
      <c r="N204" s="644"/>
    </row>
    <row r="205" spans="3:14" x14ac:dyDescent="0.2">
      <c r="C205" s="642"/>
      <c r="D205" s="643"/>
      <c r="E205" s="643"/>
      <c r="F205" s="643"/>
      <c r="G205" s="643"/>
      <c r="H205" s="643"/>
      <c r="I205" s="643"/>
      <c r="J205" s="643"/>
      <c r="K205" s="643"/>
      <c r="L205" s="643"/>
      <c r="M205" s="643"/>
      <c r="N205" s="644"/>
    </row>
    <row r="206" spans="3:14" x14ac:dyDescent="0.2">
      <c r="C206" s="642"/>
      <c r="D206" s="643"/>
      <c r="E206" s="643"/>
      <c r="F206" s="643"/>
      <c r="G206" s="643"/>
      <c r="H206" s="643"/>
      <c r="I206" s="643"/>
      <c r="J206" s="643"/>
      <c r="K206" s="643"/>
      <c r="L206" s="643"/>
      <c r="M206" s="643"/>
      <c r="N206" s="644"/>
    </row>
    <row r="207" spans="3:14" x14ac:dyDescent="0.2">
      <c r="C207" s="642"/>
      <c r="D207" s="643"/>
      <c r="E207" s="643"/>
      <c r="F207" s="643"/>
      <c r="G207" s="643"/>
      <c r="H207" s="643"/>
      <c r="I207" s="643"/>
      <c r="J207" s="643"/>
      <c r="K207" s="643"/>
      <c r="L207" s="643"/>
      <c r="M207" s="643"/>
      <c r="N207" s="644"/>
    </row>
    <row r="208" spans="3:14" x14ac:dyDescent="0.2">
      <c r="C208" s="642"/>
      <c r="D208" s="643"/>
      <c r="E208" s="643"/>
      <c r="F208" s="643"/>
      <c r="G208" s="643"/>
      <c r="H208" s="643"/>
      <c r="I208" s="643"/>
      <c r="J208" s="643"/>
      <c r="K208" s="643"/>
      <c r="L208" s="643"/>
      <c r="M208" s="643"/>
      <c r="N208" s="644"/>
    </row>
    <row r="209" spans="3:14" x14ac:dyDescent="0.2">
      <c r="C209" s="642"/>
      <c r="D209" s="643"/>
      <c r="E209" s="643"/>
      <c r="F209" s="643"/>
      <c r="G209" s="643"/>
      <c r="H209" s="643"/>
      <c r="I209" s="643"/>
      <c r="J209" s="643"/>
      <c r="K209" s="643"/>
      <c r="L209" s="643"/>
      <c r="M209" s="643"/>
      <c r="N209" s="644"/>
    </row>
    <row r="210" spans="3:14" x14ac:dyDescent="0.2">
      <c r="C210" s="642"/>
      <c r="D210" s="643"/>
      <c r="E210" s="643"/>
      <c r="F210" s="643"/>
      <c r="G210" s="643"/>
      <c r="H210" s="643"/>
      <c r="I210" s="643"/>
      <c r="J210" s="643"/>
      <c r="K210" s="643"/>
      <c r="L210" s="643"/>
      <c r="M210" s="643"/>
      <c r="N210" s="644"/>
    </row>
    <row r="211" spans="3:14" x14ac:dyDescent="0.2">
      <c r="C211" s="642"/>
      <c r="D211" s="643"/>
      <c r="E211" s="643"/>
      <c r="F211" s="643"/>
      <c r="G211" s="643"/>
      <c r="H211" s="643"/>
      <c r="I211" s="643"/>
      <c r="J211" s="643"/>
      <c r="K211" s="643"/>
      <c r="L211" s="643"/>
      <c r="M211" s="643"/>
      <c r="N211" s="644"/>
    </row>
    <row r="212" spans="3:14" x14ac:dyDescent="0.2">
      <c r="C212" s="642"/>
      <c r="D212" s="643"/>
      <c r="E212" s="643"/>
      <c r="F212" s="643"/>
      <c r="G212" s="643"/>
      <c r="H212" s="643"/>
      <c r="I212" s="643"/>
      <c r="J212" s="643"/>
      <c r="K212" s="643"/>
      <c r="L212" s="643"/>
      <c r="M212" s="643"/>
      <c r="N212" s="644"/>
    </row>
    <row r="213" spans="3:14" x14ac:dyDescent="0.2">
      <c r="C213" s="642"/>
      <c r="D213" s="643"/>
      <c r="E213" s="643"/>
      <c r="F213" s="643"/>
      <c r="G213" s="643"/>
      <c r="H213" s="643"/>
      <c r="I213" s="643"/>
      <c r="J213" s="643"/>
      <c r="K213" s="643"/>
      <c r="L213" s="643"/>
      <c r="M213" s="643"/>
      <c r="N213" s="644"/>
    </row>
    <row r="214" spans="3:14" x14ac:dyDescent="0.2">
      <c r="C214" s="642"/>
      <c r="D214" s="643"/>
      <c r="E214" s="643"/>
      <c r="F214" s="643"/>
      <c r="G214" s="643"/>
      <c r="H214" s="643"/>
      <c r="I214" s="643"/>
      <c r="J214" s="643"/>
      <c r="K214" s="643"/>
      <c r="L214" s="643"/>
      <c r="M214" s="643"/>
      <c r="N214" s="644"/>
    </row>
    <row r="215" spans="3:14" x14ac:dyDescent="0.2">
      <c r="C215" s="642"/>
      <c r="D215" s="643"/>
      <c r="E215" s="643"/>
      <c r="F215" s="643"/>
      <c r="G215" s="643"/>
      <c r="H215" s="643"/>
      <c r="I215" s="643"/>
      <c r="J215" s="643"/>
      <c r="K215" s="643"/>
      <c r="L215" s="643"/>
      <c r="M215" s="643"/>
      <c r="N215" s="644"/>
    </row>
    <row r="216" spans="3:14" x14ac:dyDescent="0.2">
      <c r="C216" s="642"/>
      <c r="D216" s="643"/>
      <c r="E216" s="643"/>
      <c r="F216" s="643"/>
      <c r="G216" s="643"/>
      <c r="H216" s="643"/>
      <c r="I216" s="643"/>
      <c r="J216" s="643"/>
      <c r="K216" s="643"/>
      <c r="L216" s="643"/>
      <c r="M216" s="643"/>
      <c r="N216" s="644"/>
    </row>
    <row r="217" spans="3:14" x14ac:dyDescent="0.2">
      <c r="C217" s="642"/>
      <c r="D217" s="643"/>
      <c r="E217" s="643"/>
      <c r="F217" s="643"/>
      <c r="G217" s="643"/>
      <c r="H217" s="643"/>
      <c r="I217" s="643"/>
      <c r="J217" s="643"/>
      <c r="K217" s="643"/>
      <c r="L217" s="643"/>
      <c r="M217" s="643"/>
      <c r="N217" s="644"/>
    </row>
    <row r="218" spans="3:14" x14ac:dyDescent="0.2">
      <c r="C218" s="642"/>
      <c r="D218" s="643"/>
      <c r="E218" s="643"/>
      <c r="F218" s="643"/>
      <c r="G218" s="643"/>
      <c r="H218" s="643"/>
      <c r="I218" s="643"/>
      <c r="J218" s="643"/>
      <c r="K218" s="643"/>
      <c r="L218" s="643"/>
      <c r="M218" s="643"/>
      <c r="N218" s="644"/>
    </row>
    <row r="219" spans="3:14" x14ac:dyDescent="0.2">
      <c r="C219" s="642"/>
      <c r="D219" s="643"/>
      <c r="E219" s="643"/>
      <c r="F219" s="643"/>
      <c r="G219" s="643"/>
      <c r="H219" s="643"/>
      <c r="I219" s="643"/>
      <c r="J219" s="643"/>
      <c r="K219" s="643"/>
      <c r="L219" s="643"/>
      <c r="M219" s="643"/>
      <c r="N219" s="644"/>
    </row>
    <row r="220" spans="3:14" x14ac:dyDescent="0.2">
      <c r="C220" s="642"/>
      <c r="D220" s="643"/>
      <c r="E220" s="643"/>
      <c r="F220" s="643"/>
      <c r="G220" s="643"/>
      <c r="H220" s="643"/>
      <c r="I220" s="643"/>
      <c r="J220" s="643"/>
      <c r="K220" s="643"/>
      <c r="L220" s="643"/>
      <c r="M220" s="643"/>
      <c r="N220" s="644"/>
    </row>
    <row r="221" spans="3:14" x14ac:dyDescent="0.2">
      <c r="C221" s="642"/>
      <c r="D221" s="643"/>
      <c r="E221" s="643"/>
      <c r="F221" s="643"/>
      <c r="G221" s="643"/>
      <c r="H221" s="643"/>
      <c r="I221" s="643"/>
      <c r="J221" s="643"/>
      <c r="K221" s="643"/>
      <c r="L221" s="643"/>
      <c r="M221" s="643"/>
      <c r="N221" s="644"/>
    </row>
    <row r="222" spans="3:14" x14ac:dyDescent="0.2">
      <c r="C222" s="642"/>
      <c r="D222" s="643"/>
      <c r="E222" s="643"/>
      <c r="F222" s="643"/>
      <c r="G222" s="643"/>
      <c r="H222" s="643"/>
      <c r="I222" s="643"/>
      <c r="J222" s="643"/>
      <c r="K222" s="643"/>
      <c r="L222" s="643"/>
      <c r="M222" s="643"/>
      <c r="N222" s="644"/>
    </row>
    <row r="223" spans="3:14" x14ac:dyDescent="0.2">
      <c r="C223" s="642"/>
      <c r="D223" s="643"/>
      <c r="E223" s="643"/>
      <c r="F223" s="643"/>
      <c r="G223" s="643"/>
      <c r="H223" s="643"/>
      <c r="I223" s="643"/>
      <c r="J223" s="643"/>
      <c r="K223" s="643"/>
      <c r="L223" s="643"/>
      <c r="M223" s="643"/>
      <c r="N223" s="644"/>
    </row>
    <row r="224" spans="3:14" x14ac:dyDescent="0.2">
      <c r="C224" s="642"/>
      <c r="D224" s="643"/>
      <c r="E224" s="643"/>
      <c r="F224" s="643"/>
      <c r="G224" s="643"/>
      <c r="H224" s="643"/>
      <c r="I224" s="643"/>
      <c r="J224" s="643"/>
      <c r="K224" s="643"/>
      <c r="L224" s="643"/>
      <c r="M224" s="643"/>
      <c r="N224" s="644"/>
    </row>
    <row r="225" spans="3:14" x14ac:dyDescent="0.2">
      <c r="C225" s="642"/>
      <c r="D225" s="643"/>
      <c r="E225" s="643"/>
      <c r="F225" s="643"/>
      <c r="G225" s="643"/>
      <c r="H225" s="643"/>
      <c r="I225" s="643"/>
      <c r="J225" s="643"/>
      <c r="K225" s="643"/>
      <c r="L225" s="643"/>
      <c r="M225" s="643"/>
      <c r="N225" s="644"/>
    </row>
    <row r="226" spans="3:14" x14ac:dyDescent="0.2">
      <c r="C226" s="642"/>
      <c r="D226" s="643"/>
      <c r="E226" s="643"/>
      <c r="F226" s="643"/>
      <c r="G226" s="643"/>
      <c r="H226" s="643"/>
      <c r="I226" s="643"/>
      <c r="J226" s="643"/>
      <c r="K226" s="643"/>
      <c r="L226" s="643"/>
      <c r="M226" s="643"/>
      <c r="N226" s="644"/>
    </row>
    <row r="227" spans="3:14" x14ac:dyDescent="0.2">
      <c r="C227" s="642"/>
      <c r="D227" s="643"/>
      <c r="E227" s="643"/>
      <c r="F227" s="643"/>
      <c r="G227" s="643"/>
      <c r="H227" s="643"/>
      <c r="I227" s="643"/>
      <c r="J227" s="643"/>
      <c r="K227" s="643"/>
      <c r="L227" s="643"/>
      <c r="M227" s="643"/>
      <c r="N227" s="644"/>
    </row>
    <row r="228" spans="3:14" x14ac:dyDescent="0.2">
      <c r="C228" s="642"/>
      <c r="D228" s="643"/>
      <c r="E228" s="643"/>
      <c r="F228" s="643"/>
      <c r="G228" s="643"/>
      <c r="H228" s="643"/>
      <c r="I228" s="643"/>
      <c r="J228" s="643"/>
      <c r="K228" s="643"/>
      <c r="L228" s="643"/>
      <c r="M228" s="643"/>
      <c r="N228" s="644"/>
    </row>
    <row r="229" spans="3:14" x14ac:dyDescent="0.2">
      <c r="C229" s="642"/>
      <c r="D229" s="643"/>
      <c r="E229" s="643"/>
      <c r="F229" s="643"/>
      <c r="G229" s="643"/>
      <c r="H229" s="643"/>
      <c r="I229" s="643"/>
      <c r="J229" s="643"/>
      <c r="K229" s="643"/>
      <c r="L229" s="643"/>
      <c r="M229" s="643"/>
      <c r="N229" s="644"/>
    </row>
    <row r="230" spans="3:14" x14ac:dyDescent="0.2">
      <c r="C230" s="642"/>
      <c r="D230" s="643"/>
      <c r="E230" s="643"/>
      <c r="F230" s="643"/>
      <c r="G230" s="643"/>
      <c r="H230" s="643"/>
      <c r="I230" s="643"/>
      <c r="J230" s="643"/>
      <c r="K230" s="643"/>
      <c r="L230" s="643"/>
      <c r="M230" s="643"/>
      <c r="N230" s="644"/>
    </row>
    <row r="231" spans="3:14" x14ac:dyDescent="0.2">
      <c r="C231" s="642"/>
      <c r="D231" s="643"/>
      <c r="E231" s="643"/>
      <c r="F231" s="643"/>
      <c r="G231" s="643"/>
      <c r="H231" s="643"/>
      <c r="I231" s="643"/>
      <c r="J231" s="643"/>
      <c r="K231" s="643"/>
      <c r="L231" s="643"/>
      <c r="M231" s="643"/>
      <c r="N231" s="644"/>
    </row>
    <row r="232" spans="3:14" x14ac:dyDescent="0.2">
      <c r="C232" s="645"/>
      <c r="D232" s="646"/>
      <c r="E232" s="646"/>
      <c r="F232" s="646"/>
      <c r="G232" s="646"/>
      <c r="H232" s="646"/>
      <c r="I232" s="646"/>
      <c r="J232" s="646"/>
      <c r="K232" s="646"/>
      <c r="L232" s="646"/>
      <c r="M232" s="646"/>
      <c r="N232" s="647"/>
    </row>
    <row r="233" spans="3:14" x14ac:dyDescent="0.2">
      <c r="H233" s="170"/>
    </row>
    <row r="234" spans="3:14" x14ac:dyDescent="0.2">
      <c r="H234" s="170"/>
    </row>
    <row r="235" spans="3:14" ht="12.75" customHeight="1" x14ac:dyDescent="0.2">
      <c r="C235" s="639" t="s">
        <v>289</v>
      </c>
      <c r="D235" s="640"/>
      <c r="E235" s="640"/>
      <c r="F235" s="640"/>
      <c r="G235" s="640"/>
      <c r="H235" s="640"/>
      <c r="I235" s="640"/>
      <c r="J235" s="640"/>
      <c r="K235" s="640"/>
      <c r="L235" s="640"/>
      <c r="M235" s="640"/>
      <c r="N235" s="641"/>
    </row>
    <row r="236" spans="3:14" x14ac:dyDescent="0.2">
      <c r="C236" s="642"/>
      <c r="D236" s="643"/>
      <c r="E236" s="643"/>
      <c r="F236" s="643"/>
      <c r="G236" s="643"/>
      <c r="H236" s="643"/>
      <c r="I236" s="643"/>
      <c r="J236" s="643"/>
      <c r="K236" s="643"/>
      <c r="L236" s="643"/>
      <c r="M236" s="643"/>
      <c r="N236" s="644"/>
    </row>
    <row r="237" spans="3:14" x14ac:dyDescent="0.2">
      <c r="C237" s="642"/>
      <c r="D237" s="643"/>
      <c r="E237" s="643"/>
      <c r="F237" s="643"/>
      <c r="G237" s="643"/>
      <c r="H237" s="643"/>
      <c r="I237" s="643"/>
      <c r="J237" s="643"/>
      <c r="K237" s="643"/>
      <c r="L237" s="643"/>
      <c r="M237" s="643"/>
      <c r="N237" s="644"/>
    </row>
    <row r="238" spans="3:14" x14ac:dyDescent="0.2">
      <c r="C238" s="642"/>
      <c r="D238" s="643"/>
      <c r="E238" s="643"/>
      <c r="F238" s="643"/>
      <c r="G238" s="643"/>
      <c r="H238" s="643"/>
      <c r="I238" s="643"/>
      <c r="J238" s="643"/>
      <c r="K238" s="643"/>
      <c r="L238" s="643"/>
      <c r="M238" s="643"/>
      <c r="N238" s="644"/>
    </row>
    <row r="239" spans="3:14" x14ac:dyDescent="0.2">
      <c r="C239" s="642"/>
      <c r="D239" s="643"/>
      <c r="E239" s="643"/>
      <c r="F239" s="643"/>
      <c r="G239" s="643"/>
      <c r="H239" s="643"/>
      <c r="I239" s="643"/>
      <c r="J239" s="643"/>
      <c r="K239" s="643"/>
      <c r="L239" s="643"/>
      <c r="M239" s="643"/>
      <c r="N239" s="644"/>
    </row>
    <row r="240" spans="3:14" x14ac:dyDescent="0.2">
      <c r="C240" s="642"/>
      <c r="D240" s="643"/>
      <c r="E240" s="643"/>
      <c r="F240" s="643"/>
      <c r="G240" s="643"/>
      <c r="H240" s="643"/>
      <c r="I240" s="643"/>
      <c r="J240" s="643"/>
      <c r="K240" s="643"/>
      <c r="L240" s="643"/>
      <c r="M240" s="643"/>
      <c r="N240" s="644"/>
    </row>
    <row r="241" spans="3:14" x14ac:dyDescent="0.2">
      <c r="C241" s="642"/>
      <c r="D241" s="643"/>
      <c r="E241" s="643"/>
      <c r="F241" s="643"/>
      <c r="G241" s="643"/>
      <c r="H241" s="643"/>
      <c r="I241" s="643"/>
      <c r="J241" s="643"/>
      <c r="K241" s="643"/>
      <c r="L241" s="643"/>
      <c r="M241" s="643"/>
      <c r="N241" s="644"/>
    </row>
    <row r="242" spans="3:14" x14ac:dyDescent="0.2">
      <c r="C242" s="642"/>
      <c r="D242" s="643"/>
      <c r="E242" s="643"/>
      <c r="F242" s="643"/>
      <c r="G242" s="643"/>
      <c r="H242" s="643"/>
      <c r="I242" s="643"/>
      <c r="J242" s="643"/>
      <c r="K242" s="643"/>
      <c r="L242" s="643"/>
      <c r="M242" s="643"/>
      <c r="N242" s="644"/>
    </row>
    <row r="243" spans="3:14" x14ac:dyDescent="0.2">
      <c r="C243" s="642"/>
      <c r="D243" s="643"/>
      <c r="E243" s="643"/>
      <c r="F243" s="643"/>
      <c r="G243" s="643"/>
      <c r="H243" s="643"/>
      <c r="I243" s="643"/>
      <c r="J243" s="643"/>
      <c r="K243" s="643"/>
      <c r="L243" s="643"/>
      <c r="M243" s="643"/>
      <c r="N243" s="644"/>
    </row>
    <row r="244" spans="3:14" x14ac:dyDescent="0.2">
      <c r="C244" s="642"/>
      <c r="D244" s="643"/>
      <c r="E244" s="643"/>
      <c r="F244" s="643"/>
      <c r="G244" s="643"/>
      <c r="H244" s="643"/>
      <c r="I244" s="643"/>
      <c r="J244" s="643"/>
      <c r="K244" s="643"/>
      <c r="L244" s="643"/>
      <c r="M244" s="643"/>
      <c r="N244" s="644"/>
    </row>
    <row r="245" spans="3:14" x14ac:dyDescent="0.2">
      <c r="C245" s="642"/>
      <c r="D245" s="643"/>
      <c r="E245" s="643"/>
      <c r="F245" s="643"/>
      <c r="G245" s="643"/>
      <c r="H245" s="643"/>
      <c r="I245" s="643"/>
      <c r="J245" s="643"/>
      <c r="K245" s="643"/>
      <c r="L245" s="643"/>
      <c r="M245" s="643"/>
      <c r="N245" s="644"/>
    </row>
    <row r="246" spans="3:14" x14ac:dyDescent="0.2">
      <c r="C246" s="642"/>
      <c r="D246" s="643"/>
      <c r="E246" s="643"/>
      <c r="F246" s="643"/>
      <c r="G246" s="643"/>
      <c r="H246" s="643"/>
      <c r="I246" s="643"/>
      <c r="J246" s="643"/>
      <c r="K246" s="643"/>
      <c r="L246" s="643"/>
      <c r="M246" s="643"/>
      <c r="N246" s="644"/>
    </row>
    <row r="247" spans="3:14" x14ac:dyDescent="0.2">
      <c r="C247" s="642"/>
      <c r="D247" s="643"/>
      <c r="E247" s="643"/>
      <c r="F247" s="643"/>
      <c r="G247" s="643"/>
      <c r="H247" s="643"/>
      <c r="I247" s="643"/>
      <c r="J247" s="643"/>
      <c r="K247" s="643"/>
      <c r="L247" s="643"/>
      <c r="M247" s="643"/>
      <c r="N247" s="644"/>
    </row>
    <row r="248" spans="3:14" x14ac:dyDescent="0.2">
      <c r="C248" s="642"/>
      <c r="D248" s="643"/>
      <c r="E248" s="643"/>
      <c r="F248" s="643"/>
      <c r="G248" s="643"/>
      <c r="H248" s="643"/>
      <c r="I248" s="643"/>
      <c r="J248" s="643"/>
      <c r="K248" s="643"/>
      <c r="L248" s="643"/>
      <c r="M248" s="643"/>
      <c r="N248" s="644"/>
    </row>
    <row r="249" spans="3:14" x14ac:dyDescent="0.2">
      <c r="C249" s="642"/>
      <c r="D249" s="643"/>
      <c r="E249" s="643"/>
      <c r="F249" s="643"/>
      <c r="G249" s="643"/>
      <c r="H249" s="643"/>
      <c r="I249" s="643"/>
      <c r="J249" s="643"/>
      <c r="K249" s="643"/>
      <c r="L249" s="643"/>
      <c r="M249" s="643"/>
      <c r="N249" s="644"/>
    </row>
    <row r="250" spans="3:14" x14ac:dyDescent="0.2">
      <c r="C250" s="642"/>
      <c r="D250" s="643"/>
      <c r="E250" s="643"/>
      <c r="F250" s="643"/>
      <c r="G250" s="643"/>
      <c r="H250" s="643"/>
      <c r="I250" s="643"/>
      <c r="J250" s="643"/>
      <c r="K250" s="643"/>
      <c r="L250" s="643"/>
      <c r="M250" s="643"/>
      <c r="N250" s="644"/>
    </row>
    <row r="251" spans="3:14" x14ac:dyDescent="0.2">
      <c r="C251" s="642"/>
      <c r="D251" s="643"/>
      <c r="E251" s="643"/>
      <c r="F251" s="643"/>
      <c r="G251" s="643"/>
      <c r="H251" s="643"/>
      <c r="I251" s="643"/>
      <c r="J251" s="643"/>
      <c r="K251" s="643"/>
      <c r="L251" s="643"/>
      <c r="M251" s="643"/>
      <c r="N251" s="644"/>
    </row>
    <row r="252" spans="3:14" x14ac:dyDescent="0.2">
      <c r="C252" s="642"/>
      <c r="D252" s="643"/>
      <c r="E252" s="643"/>
      <c r="F252" s="643"/>
      <c r="G252" s="643"/>
      <c r="H252" s="643"/>
      <c r="I252" s="643"/>
      <c r="J252" s="643"/>
      <c r="K252" s="643"/>
      <c r="L252" s="643"/>
      <c r="M252" s="643"/>
      <c r="N252" s="644"/>
    </row>
    <row r="253" spans="3:14" x14ac:dyDescent="0.2">
      <c r="C253" s="645"/>
      <c r="D253" s="646"/>
      <c r="E253" s="646"/>
      <c r="F253" s="646"/>
      <c r="G253" s="646"/>
      <c r="H253" s="646"/>
      <c r="I253" s="646"/>
      <c r="J253" s="646"/>
      <c r="K253" s="646"/>
      <c r="L253" s="646"/>
      <c r="M253" s="646"/>
      <c r="N253" s="647"/>
    </row>
    <row r="254" spans="3:14" x14ac:dyDescent="0.2">
      <c r="H254" s="170"/>
    </row>
    <row r="255" spans="3:14" x14ac:dyDescent="0.2">
      <c r="H255" s="170"/>
    </row>
    <row r="256" spans="3:14" x14ac:dyDescent="0.2">
      <c r="C256" s="639" t="s">
        <v>299</v>
      </c>
      <c r="D256" s="648"/>
      <c r="E256" s="648"/>
      <c r="F256" s="648"/>
      <c r="G256" s="648"/>
      <c r="H256" s="648"/>
      <c r="I256" s="648"/>
      <c r="J256" s="648"/>
      <c r="K256" s="648"/>
      <c r="L256" s="648"/>
      <c r="M256" s="648"/>
      <c r="N256" s="649"/>
    </row>
    <row r="257" spans="3:14" x14ac:dyDescent="0.2">
      <c r="C257" s="650"/>
      <c r="D257" s="651"/>
      <c r="E257" s="651"/>
      <c r="F257" s="651"/>
      <c r="G257" s="651"/>
      <c r="H257" s="651"/>
      <c r="I257" s="651"/>
      <c r="J257" s="651"/>
      <c r="K257" s="651"/>
      <c r="L257" s="651"/>
      <c r="M257" s="651"/>
      <c r="N257" s="652"/>
    </row>
    <row r="258" spans="3:14" x14ac:dyDescent="0.2">
      <c r="C258" s="650"/>
      <c r="D258" s="651"/>
      <c r="E258" s="651"/>
      <c r="F258" s="651"/>
      <c r="G258" s="651"/>
      <c r="H258" s="651"/>
      <c r="I258" s="651"/>
      <c r="J258" s="651"/>
      <c r="K258" s="651"/>
      <c r="L258" s="651"/>
      <c r="M258" s="651"/>
      <c r="N258" s="652"/>
    </row>
    <row r="259" spans="3:14" x14ac:dyDescent="0.2">
      <c r="C259" s="650"/>
      <c r="D259" s="651"/>
      <c r="E259" s="651"/>
      <c r="F259" s="651"/>
      <c r="G259" s="651"/>
      <c r="H259" s="651"/>
      <c r="I259" s="651"/>
      <c r="J259" s="651"/>
      <c r="K259" s="651"/>
      <c r="L259" s="651"/>
      <c r="M259" s="651"/>
      <c r="N259" s="652"/>
    </row>
    <row r="260" spans="3:14" x14ac:dyDescent="0.2">
      <c r="C260" s="650"/>
      <c r="D260" s="651"/>
      <c r="E260" s="651"/>
      <c r="F260" s="651"/>
      <c r="G260" s="651"/>
      <c r="H260" s="651"/>
      <c r="I260" s="651"/>
      <c r="J260" s="651"/>
      <c r="K260" s="651"/>
      <c r="L260" s="651"/>
      <c r="M260" s="651"/>
      <c r="N260" s="652"/>
    </row>
    <row r="261" spans="3:14" x14ac:dyDescent="0.2">
      <c r="C261" s="650"/>
      <c r="D261" s="651"/>
      <c r="E261" s="651"/>
      <c r="F261" s="651"/>
      <c r="G261" s="651"/>
      <c r="H261" s="651"/>
      <c r="I261" s="651"/>
      <c r="J261" s="651"/>
      <c r="K261" s="651"/>
      <c r="L261" s="651"/>
      <c r="M261" s="651"/>
      <c r="N261" s="652"/>
    </row>
    <row r="262" spans="3:14" x14ac:dyDescent="0.2">
      <c r="C262" s="650"/>
      <c r="D262" s="651"/>
      <c r="E262" s="651"/>
      <c r="F262" s="651"/>
      <c r="G262" s="651"/>
      <c r="H262" s="651"/>
      <c r="I262" s="651"/>
      <c r="J262" s="651"/>
      <c r="K262" s="651"/>
      <c r="L262" s="651"/>
      <c r="M262" s="651"/>
      <c r="N262" s="652"/>
    </row>
    <row r="263" spans="3:14" x14ac:dyDescent="0.2">
      <c r="C263" s="650"/>
      <c r="D263" s="651"/>
      <c r="E263" s="651"/>
      <c r="F263" s="651"/>
      <c r="G263" s="651"/>
      <c r="H263" s="651"/>
      <c r="I263" s="651"/>
      <c r="J263" s="651"/>
      <c r="K263" s="651"/>
      <c r="L263" s="651"/>
      <c r="M263" s="651"/>
      <c r="N263" s="652"/>
    </row>
    <row r="264" spans="3:14" x14ac:dyDescent="0.2">
      <c r="C264" s="650"/>
      <c r="D264" s="651"/>
      <c r="E264" s="651"/>
      <c r="F264" s="651"/>
      <c r="G264" s="651"/>
      <c r="H264" s="651"/>
      <c r="I264" s="651"/>
      <c r="J264" s="651"/>
      <c r="K264" s="651"/>
      <c r="L264" s="651"/>
      <c r="M264" s="651"/>
      <c r="N264" s="652"/>
    </row>
    <row r="265" spans="3:14" x14ac:dyDescent="0.2">
      <c r="C265" s="650"/>
      <c r="D265" s="651"/>
      <c r="E265" s="651"/>
      <c r="F265" s="651"/>
      <c r="G265" s="651"/>
      <c r="H265" s="651"/>
      <c r="I265" s="651"/>
      <c r="J265" s="651"/>
      <c r="K265" s="651"/>
      <c r="L265" s="651"/>
      <c r="M265" s="651"/>
      <c r="N265" s="652"/>
    </row>
    <row r="266" spans="3:14" x14ac:dyDescent="0.2">
      <c r="C266" s="650"/>
      <c r="D266" s="651"/>
      <c r="E266" s="651"/>
      <c r="F266" s="651"/>
      <c r="G266" s="651"/>
      <c r="H266" s="651"/>
      <c r="I266" s="651"/>
      <c r="J266" s="651"/>
      <c r="K266" s="651"/>
      <c r="L266" s="651"/>
      <c r="M266" s="651"/>
      <c r="N266" s="652"/>
    </row>
    <row r="267" spans="3:14" x14ac:dyDescent="0.2">
      <c r="C267" s="650"/>
      <c r="D267" s="651"/>
      <c r="E267" s="651"/>
      <c r="F267" s="651"/>
      <c r="G267" s="651"/>
      <c r="H267" s="651"/>
      <c r="I267" s="651"/>
      <c r="J267" s="651"/>
      <c r="K267" s="651"/>
      <c r="L267" s="651"/>
      <c r="M267" s="651"/>
      <c r="N267" s="652"/>
    </row>
    <row r="268" spans="3:14" x14ac:dyDescent="0.2">
      <c r="C268" s="650"/>
      <c r="D268" s="651"/>
      <c r="E268" s="651"/>
      <c r="F268" s="651"/>
      <c r="G268" s="651"/>
      <c r="H268" s="651"/>
      <c r="I268" s="651"/>
      <c r="J268" s="651"/>
      <c r="K268" s="651"/>
      <c r="L268" s="651"/>
      <c r="M268" s="651"/>
      <c r="N268" s="652"/>
    </row>
    <row r="269" spans="3:14" x14ac:dyDescent="0.2">
      <c r="C269" s="650"/>
      <c r="D269" s="651"/>
      <c r="E269" s="651"/>
      <c r="F269" s="651"/>
      <c r="G269" s="651"/>
      <c r="H269" s="651"/>
      <c r="I269" s="651"/>
      <c r="J269" s="651"/>
      <c r="K269" s="651"/>
      <c r="L269" s="651"/>
      <c r="M269" s="651"/>
      <c r="N269" s="652"/>
    </row>
    <row r="270" spans="3:14" x14ac:dyDescent="0.2">
      <c r="C270" s="650"/>
      <c r="D270" s="651"/>
      <c r="E270" s="651"/>
      <c r="F270" s="651"/>
      <c r="G270" s="651"/>
      <c r="H270" s="651"/>
      <c r="I270" s="651"/>
      <c r="J270" s="651"/>
      <c r="K270" s="651"/>
      <c r="L270" s="651"/>
      <c r="M270" s="651"/>
      <c r="N270" s="652"/>
    </row>
    <row r="271" spans="3:14" x14ac:dyDescent="0.2">
      <c r="C271" s="650"/>
      <c r="D271" s="651"/>
      <c r="E271" s="651"/>
      <c r="F271" s="651"/>
      <c r="G271" s="651"/>
      <c r="H271" s="651"/>
      <c r="I271" s="651"/>
      <c r="J271" s="651"/>
      <c r="K271" s="651"/>
      <c r="L271" s="651"/>
      <c r="M271" s="651"/>
      <c r="N271" s="652"/>
    </row>
    <row r="272" spans="3:14" x14ac:dyDescent="0.2">
      <c r="C272" s="650"/>
      <c r="D272" s="651"/>
      <c r="E272" s="651"/>
      <c r="F272" s="651"/>
      <c r="G272" s="651"/>
      <c r="H272" s="651"/>
      <c r="I272" s="651"/>
      <c r="J272" s="651"/>
      <c r="K272" s="651"/>
      <c r="L272" s="651"/>
      <c r="M272" s="651"/>
      <c r="N272" s="652"/>
    </row>
    <row r="273" spans="3:14" x14ac:dyDescent="0.2">
      <c r="C273" s="650"/>
      <c r="D273" s="651"/>
      <c r="E273" s="651"/>
      <c r="F273" s="651"/>
      <c r="G273" s="651"/>
      <c r="H273" s="651"/>
      <c r="I273" s="651"/>
      <c r="J273" s="651"/>
      <c r="K273" s="651"/>
      <c r="L273" s="651"/>
      <c r="M273" s="651"/>
      <c r="N273" s="652"/>
    </row>
    <row r="274" spans="3:14" x14ac:dyDescent="0.2">
      <c r="C274" s="650"/>
      <c r="D274" s="651"/>
      <c r="E274" s="651"/>
      <c r="F274" s="651"/>
      <c r="G274" s="651"/>
      <c r="H274" s="651"/>
      <c r="I274" s="651"/>
      <c r="J274" s="651"/>
      <c r="K274" s="651"/>
      <c r="L274" s="651"/>
      <c r="M274" s="651"/>
      <c r="N274" s="652"/>
    </row>
    <row r="275" spans="3:14" x14ac:dyDescent="0.2">
      <c r="C275" s="650"/>
      <c r="D275" s="651"/>
      <c r="E275" s="651"/>
      <c r="F275" s="651"/>
      <c r="G275" s="651"/>
      <c r="H275" s="651"/>
      <c r="I275" s="651"/>
      <c r="J275" s="651"/>
      <c r="K275" s="651"/>
      <c r="L275" s="651"/>
      <c r="M275" s="651"/>
      <c r="N275" s="652"/>
    </row>
    <row r="276" spans="3:14" x14ac:dyDescent="0.2">
      <c r="C276" s="650"/>
      <c r="D276" s="651"/>
      <c r="E276" s="651"/>
      <c r="F276" s="651"/>
      <c r="G276" s="651"/>
      <c r="H276" s="651"/>
      <c r="I276" s="651"/>
      <c r="J276" s="651"/>
      <c r="K276" s="651"/>
      <c r="L276" s="651"/>
      <c r="M276" s="651"/>
      <c r="N276" s="652"/>
    </row>
    <row r="277" spans="3:14" x14ac:dyDescent="0.2">
      <c r="C277" s="650"/>
      <c r="D277" s="651"/>
      <c r="E277" s="651"/>
      <c r="F277" s="651"/>
      <c r="G277" s="651"/>
      <c r="H277" s="651"/>
      <c r="I277" s="651"/>
      <c r="J277" s="651"/>
      <c r="K277" s="651"/>
      <c r="L277" s="651"/>
      <c r="M277" s="651"/>
      <c r="N277" s="652"/>
    </row>
    <row r="278" spans="3:14" x14ac:dyDescent="0.2">
      <c r="C278" s="650"/>
      <c r="D278" s="651"/>
      <c r="E278" s="651"/>
      <c r="F278" s="651"/>
      <c r="G278" s="651"/>
      <c r="H278" s="651"/>
      <c r="I278" s="651"/>
      <c r="J278" s="651"/>
      <c r="K278" s="651"/>
      <c r="L278" s="651"/>
      <c r="M278" s="651"/>
      <c r="N278" s="652"/>
    </row>
    <row r="279" spans="3:14" x14ac:dyDescent="0.2">
      <c r="C279" s="650"/>
      <c r="D279" s="651"/>
      <c r="E279" s="651"/>
      <c r="F279" s="651"/>
      <c r="G279" s="651"/>
      <c r="H279" s="651"/>
      <c r="I279" s="651"/>
      <c r="J279" s="651"/>
      <c r="K279" s="651"/>
      <c r="L279" s="651"/>
      <c r="M279" s="651"/>
      <c r="N279" s="652"/>
    </row>
    <row r="280" spans="3:14" x14ac:dyDescent="0.2">
      <c r="C280" s="650"/>
      <c r="D280" s="651"/>
      <c r="E280" s="651"/>
      <c r="F280" s="651"/>
      <c r="G280" s="651"/>
      <c r="H280" s="651"/>
      <c r="I280" s="651"/>
      <c r="J280" s="651"/>
      <c r="K280" s="651"/>
      <c r="L280" s="651"/>
      <c r="M280" s="651"/>
      <c r="N280" s="652"/>
    </row>
    <row r="281" spans="3:14" x14ac:dyDescent="0.2">
      <c r="C281" s="650"/>
      <c r="D281" s="651"/>
      <c r="E281" s="651"/>
      <c r="F281" s="651"/>
      <c r="G281" s="651"/>
      <c r="H281" s="651"/>
      <c r="I281" s="651"/>
      <c r="J281" s="651"/>
      <c r="K281" s="651"/>
      <c r="L281" s="651"/>
      <c r="M281" s="651"/>
      <c r="N281" s="652"/>
    </row>
    <row r="282" spans="3:14" x14ac:dyDescent="0.2">
      <c r="C282" s="650"/>
      <c r="D282" s="651"/>
      <c r="E282" s="651"/>
      <c r="F282" s="651"/>
      <c r="G282" s="651"/>
      <c r="H282" s="651"/>
      <c r="I282" s="651"/>
      <c r="J282" s="651"/>
      <c r="K282" s="651"/>
      <c r="L282" s="651"/>
      <c r="M282" s="651"/>
      <c r="N282" s="652"/>
    </row>
    <row r="283" spans="3:14" x14ac:dyDescent="0.2">
      <c r="C283" s="650"/>
      <c r="D283" s="651"/>
      <c r="E283" s="651"/>
      <c r="F283" s="651"/>
      <c r="G283" s="651"/>
      <c r="H283" s="651"/>
      <c r="I283" s="651"/>
      <c r="J283" s="651"/>
      <c r="K283" s="651"/>
      <c r="L283" s="651"/>
      <c r="M283" s="651"/>
      <c r="N283" s="652"/>
    </row>
    <row r="284" spans="3:14" x14ac:dyDescent="0.2">
      <c r="C284" s="650"/>
      <c r="D284" s="651"/>
      <c r="E284" s="651"/>
      <c r="F284" s="651"/>
      <c r="G284" s="651"/>
      <c r="H284" s="651"/>
      <c r="I284" s="651"/>
      <c r="J284" s="651"/>
      <c r="K284" s="651"/>
      <c r="L284" s="651"/>
      <c r="M284" s="651"/>
      <c r="N284" s="652"/>
    </row>
    <row r="285" spans="3:14" x14ac:dyDescent="0.2">
      <c r="C285" s="650"/>
      <c r="D285" s="651"/>
      <c r="E285" s="651"/>
      <c r="F285" s="651"/>
      <c r="G285" s="651"/>
      <c r="H285" s="651"/>
      <c r="I285" s="651"/>
      <c r="J285" s="651"/>
      <c r="K285" s="651"/>
      <c r="L285" s="651"/>
      <c r="M285" s="651"/>
      <c r="N285" s="652"/>
    </row>
    <row r="286" spans="3:14" x14ac:dyDescent="0.2">
      <c r="C286" s="650"/>
      <c r="D286" s="651"/>
      <c r="E286" s="651"/>
      <c r="F286" s="651"/>
      <c r="G286" s="651"/>
      <c r="H286" s="651"/>
      <c r="I286" s="651"/>
      <c r="J286" s="651"/>
      <c r="K286" s="651"/>
      <c r="L286" s="651"/>
      <c r="M286" s="651"/>
      <c r="N286" s="652"/>
    </row>
    <row r="287" spans="3:14" x14ac:dyDescent="0.2">
      <c r="C287" s="653"/>
      <c r="D287" s="654"/>
      <c r="E287" s="654"/>
      <c r="F287" s="654"/>
      <c r="G287" s="654"/>
      <c r="H287" s="654"/>
      <c r="I287" s="654"/>
      <c r="J287" s="654"/>
      <c r="K287" s="654"/>
      <c r="L287" s="654"/>
      <c r="M287" s="654"/>
      <c r="N287" s="655"/>
    </row>
    <row r="288" spans="3:14" x14ac:dyDescent="0.2">
      <c r="H288" s="170"/>
    </row>
    <row r="289" spans="3:14" x14ac:dyDescent="0.2">
      <c r="H289" s="170"/>
    </row>
    <row r="290" spans="3:14" x14ac:dyDescent="0.2">
      <c r="H290" s="170"/>
    </row>
    <row r="291" spans="3:14" x14ac:dyDescent="0.2">
      <c r="H291" s="170"/>
    </row>
    <row r="292" spans="3:14" x14ac:dyDescent="0.2">
      <c r="H292" s="170"/>
    </row>
    <row r="293" spans="3:14" x14ac:dyDescent="0.2">
      <c r="H293" s="170"/>
    </row>
    <row r="294" spans="3:14" ht="12.75" customHeight="1" x14ac:dyDescent="0.2">
      <c r="C294" s="639" t="s">
        <v>290</v>
      </c>
      <c r="D294" s="640"/>
      <c r="E294" s="640"/>
      <c r="F294" s="640"/>
      <c r="G294" s="640"/>
      <c r="H294" s="640"/>
      <c r="I294" s="640"/>
      <c r="J294" s="640"/>
      <c r="K294" s="640"/>
      <c r="L294" s="640"/>
      <c r="M294" s="640"/>
      <c r="N294" s="641"/>
    </row>
    <row r="295" spans="3:14" x14ac:dyDescent="0.2">
      <c r="C295" s="642"/>
      <c r="D295" s="643"/>
      <c r="E295" s="643"/>
      <c r="F295" s="643"/>
      <c r="G295" s="643"/>
      <c r="H295" s="643"/>
      <c r="I295" s="643"/>
      <c r="J295" s="643"/>
      <c r="K295" s="643"/>
      <c r="L295" s="643"/>
      <c r="M295" s="643"/>
      <c r="N295" s="644"/>
    </row>
    <row r="296" spans="3:14" x14ac:dyDescent="0.2">
      <c r="C296" s="642"/>
      <c r="D296" s="643"/>
      <c r="E296" s="643"/>
      <c r="F296" s="643"/>
      <c r="G296" s="643"/>
      <c r="H296" s="643"/>
      <c r="I296" s="643"/>
      <c r="J296" s="643"/>
      <c r="K296" s="643"/>
      <c r="L296" s="643"/>
      <c r="M296" s="643"/>
      <c r="N296" s="644"/>
    </row>
    <row r="297" spans="3:14" x14ac:dyDescent="0.2">
      <c r="C297" s="642"/>
      <c r="D297" s="643"/>
      <c r="E297" s="643"/>
      <c r="F297" s="643"/>
      <c r="G297" s="643"/>
      <c r="H297" s="643"/>
      <c r="I297" s="643"/>
      <c r="J297" s="643"/>
      <c r="K297" s="643"/>
      <c r="L297" s="643"/>
      <c r="M297" s="643"/>
      <c r="N297" s="644"/>
    </row>
    <row r="298" spans="3:14" x14ac:dyDescent="0.2">
      <c r="C298" s="642"/>
      <c r="D298" s="643"/>
      <c r="E298" s="643"/>
      <c r="F298" s="643"/>
      <c r="G298" s="643"/>
      <c r="H298" s="643"/>
      <c r="I298" s="643"/>
      <c r="J298" s="643"/>
      <c r="K298" s="643"/>
      <c r="L298" s="643"/>
      <c r="M298" s="643"/>
      <c r="N298" s="644"/>
    </row>
    <row r="299" spans="3:14" x14ac:dyDescent="0.2">
      <c r="C299" s="642"/>
      <c r="D299" s="643"/>
      <c r="E299" s="643"/>
      <c r="F299" s="643"/>
      <c r="G299" s="643"/>
      <c r="H299" s="643"/>
      <c r="I299" s="643"/>
      <c r="J299" s="643"/>
      <c r="K299" s="643"/>
      <c r="L299" s="643"/>
      <c r="M299" s="643"/>
      <c r="N299" s="644"/>
    </row>
    <row r="300" spans="3:14" x14ac:dyDescent="0.2">
      <c r="C300" s="642"/>
      <c r="D300" s="643"/>
      <c r="E300" s="643"/>
      <c r="F300" s="643"/>
      <c r="G300" s="643"/>
      <c r="H300" s="643"/>
      <c r="I300" s="643"/>
      <c r="J300" s="643"/>
      <c r="K300" s="643"/>
      <c r="L300" s="643"/>
      <c r="M300" s="643"/>
      <c r="N300" s="644"/>
    </row>
    <row r="301" spans="3:14" x14ac:dyDescent="0.2">
      <c r="C301" s="642"/>
      <c r="D301" s="643"/>
      <c r="E301" s="643"/>
      <c r="F301" s="643"/>
      <c r="G301" s="643"/>
      <c r="H301" s="643"/>
      <c r="I301" s="643"/>
      <c r="J301" s="643"/>
      <c r="K301" s="643"/>
      <c r="L301" s="643"/>
      <c r="M301" s="643"/>
      <c r="N301" s="644"/>
    </row>
    <row r="302" spans="3:14" x14ac:dyDescent="0.2">
      <c r="C302" s="642"/>
      <c r="D302" s="643"/>
      <c r="E302" s="643"/>
      <c r="F302" s="643"/>
      <c r="G302" s="643"/>
      <c r="H302" s="643"/>
      <c r="I302" s="643"/>
      <c r="J302" s="643"/>
      <c r="K302" s="643"/>
      <c r="L302" s="643"/>
      <c r="M302" s="643"/>
      <c r="N302" s="644"/>
    </row>
    <row r="303" spans="3:14" x14ac:dyDescent="0.2">
      <c r="C303" s="642"/>
      <c r="D303" s="643"/>
      <c r="E303" s="643"/>
      <c r="F303" s="643"/>
      <c r="G303" s="643"/>
      <c r="H303" s="643"/>
      <c r="I303" s="643"/>
      <c r="J303" s="643"/>
      <c r="K303" s="643"/>
      <c r="L303" s="643"/>
      <c r="M303" s="643"/>
      <c r="N303" s="644"/>
    </row>
    <row r="304" spans="3:14" x14ac:dyDescent="0.2">
      <c r="C304" s="642"/>
      <c r="D304" s="643"/>
      <c r="E304" s="643"/>
      <c r="F304" s="643"/>
      <c r="G304" s="643"/>
      <c r="H304" s="643"/>
      <c r="I304" s="643"/>
      <c r="J304" s="643"/>
      <c r="K304" s="643"/>
      <c r="L304" s="643"/>
      <c r="M304" s="643"/>
      <c r="N304" s="644"/>
    </row>
    <row r="305" spans="3:14" x14ac:dyDescent="0.2">
      <c r="C305" s="642"/>
      <c r="D305" s="643"/>
      <c r="E305" s="643"/>
      <c r="F305" s="643"/>
      <c r="G305" s="643"/>
      <c r="H305" s="643"/>
      <c r="I305" s="643"/>
      <c r="J305" s="643"/>
      <c r="K305" s="643"/>
      <c r="L305" s="643"/>
      <c r="M305" s="643"/>
      <c r="N305" s="644"/>
    </row>
    <row r="306" spans="3:14" x14ac:dyDescent="0.2">
      <c r="C306" s="642"/>
      <c r="D306" s="643"/>
      <c r="E306" s="643"/>
      <c r="F306" s="643"/>
      <c r="G306" s="643"/>
      <c r="H306" s="643"/>
      <c r="I306" s="643"/>
      <c r="J306" s="643"/>
      <c r="K306" s="643"/>
      <c r="L306" s="643"/>
      <c r="M306" s="643"/>
      <c r="N306" s="644"/>
    </row>
    <row r="307" spans="3:14" x14ac:dyDescent="0.2">
      <c r="C307" s="642"/>
      <c r="D307" s="643"/>
      <c r="E307" s="643"/>
      <c r="F307" s="643"/>
      <c r="G307" s="643"/>
      <c r="H307" s="643"/>
      <c r="I307" s="643"/>
      <c r="J307" s="643"/>
      <c r="K307" s="643"/>
      <c r="L307" s="643"/>
      <c r="M307" s="643"/>
      <c r="N307" s="644"/>
    </row>
    <row r="308" spans="3:14" x14ac:dyDescent="0.2">
      <c r="C308" s="642"/>
      <c r="D308" s="643"/>
      <c r="E308" s="643"/>
      <c r="F308" s="643"/>
      <c r="G308" s="643"/>
      <c r="H308" s="643"/>
      <c r="I308" s="643"/>
      <c r="J308" s="643"/>
      <c r="K308" s="643"/>
      <c r="L308" s="643"/>
      <c r="M308" s="643"/>
      <c r="N308" s="644"/>
    </row>
    <row r="309" spans="3:14" x14ac:dyDescent="0.2">
      <c r="C309" s="642"/>
      <c r="D309" s="643"/>
      <c r="E309" s="643"/>
      <c r="F309" s="643"/>
      <c r="G309" s="643"/>
      <c r="H309" s="643"/>
      <c r="I309" s="643"/>
      <c r="J309" s="643"/>
      <c r="K309" s="643"/>
      <c r="L309" s="643"/>
      <c r="M309" s="643"/>
      <c r="N309" s="644"/>
    </row>
    <row r="310" spans="3:14" x14ac:dyDescent="0.2">
      <c r="C310" s="642"/>
      <c r="D310" s="643"/>
      <c r="E310" s="643"/>
      <c r="F310" s="643"/>
      <c r="G310" s="643"/>
      <c r="H310" s="643"/>
      <c r="I310" s="643"/>
      <c r="J310" s="643"/>
      <c r="K310" s="643"/>
      <c r="L310" s="643"/>
      <c r="M310" s="643"/>
      <c r="N310" s="644"/>
    </row>
    <row r="311" spans="3:14" x14ac:dyDescent="0.2">
      <c r="C311" s="642"/>
      <c r="D311" s="643"/>
      <c r="E311" s="643"/>
      <c r="F311" s="643"/>
      <c r="G311" s="643"/>
      <c r="H311" s="643"/>
      <c r="I311" s="643"/>
      <c r="J311" s="643"/>
      <c r="K311" s="643"/>
      <c r="L311" s="643"/>
      <c r="M311" s="643"/>
      <c r="N311" s="644"/>
    </row>
    <row r="312" spans="3:14" x14ac:dyDescent="0.2">
      <c r="C312" s="642"/>
      <c r="D312" s="643"/>
      <c r="E312" s="643"/>
      <c r="F312" s="643"/>
      <c r="G312" s="643"/>
      <c r="H312" s="643"/>
      <c r="I312" s="643"/>
      <c r="J312" s="643"/>
      <c r="K312" s="643"/>
      <c r="L312" s="643"/>
      <c r="M312" s="643"/>
      <c r="N312" s="644"/>
    </row>
    <row r="313" spans="3:14" x14ac:dyDescent="0.2">
      <c r="C313" s="642"/>
      <c r="D313" s="643"/>
      <c r="E313" s="643"/>
      <c r="F313" s="643"/>
      <c r="G313" s="643"/>
      <c r="H313" s="643"/>
      <c r="I313" s="643"/>
      <c r="J313" s="643"/>
      <c r="K313" s="643"/>
      <c r="L313" s="643"/>
      <c r="M313" s="643"/>
      <c r="N313" s="644"/>
    </row>
    <row r="314" spans="3:14" x14ac:dyDescent="0.2">
      <c r="C314" s="642"/>
      <c r="D314" s="643"/>
      <c r="E314" s="643"/>
      <c r="F314" s="643"/>
      <c r="G314" s="643"/>
      <c r="H314" s="643"/>
      <c r="I314" s="643"/>
      <c r="J314" s="643"/>
      <c r="K314" s="643"/>
      <c r="L314" s="643"/>
      <c r="M314" s="643"/>
      <c r="N314" s="644"/>
    </row>
    <row r="315" spans="3:14" x14ac:dyDescent="0.2">
      <c r="C315" s="642"/>
      <c r="D315" s="643"/>
      <c r="E315" s="643"/>
      <c r="F315" s="643"/>
      <c r="G315" s="643"/>
      <c r="H315" s="643"/>
      <c r="I315" s="643"/>
      <c r="J315" s="643"/>
      <c r="K315" s="643"/>
      <c r="L315" s="643"/>
      <c r="M315" s="643"/>
      <c r="N315" s="644"/>
    </row>
    <row r="316" spans="3:14" x14ac:dyDescent="0.2">
      <c r="C316" s="642"/>
      <c r="D316" s="643"/>
      <c r="E316" s="643"/>
      <c r="F316" s="643"/>
      <c r="G316" s="643"/>
      <c r="H316" s="643"/>
      <c r="I316" s="643"/>
      <c r="J316" s="643"/>
      <c r="K316" s="643"/>
      <c r="L316" s="643"/>
      <c r="M316" s="643"/>
      <c r="N316" s="644"/>
    </row>
    <row r="317" spans="3:14" x14ac:dyDescent="0.2">
      <c r="C317" s="645"/>
      <c r="D317" s="646"/>
      <c r="E317" s="646"/>
      <c r="F317" s="646"/>
      <c r="G317" s="646"/>
      <c r="H317" s="646"/>
      <c r="I317" s="646"/>
      <c r="J317" s="646"/>
      <c r="K317" s="646"/>
      <c r="L317" s="646"/>
      <c r="M317" s="646"/>
      <c r="N317" s="647"/>
    </row>
    <row r="318" spans="3:14" x14ac:dyDescent="0.2">
      <c r="C318" s="471"/>
      <c r="D318" s="471"/>
      <c r="E318" s="471"/>
      <c r="F318" s="471"/>
      <c r="G318" s="471"/>
      <c r="H318" s="471"/>
      <c r="I318" s="471"/>
      <c r="J318" s="471"/>
      <c r="K318" s="471"/>
      <c r="L318" s="471"/>
      <c r="M318" s="471"/>
      <c r="N318" s="471"/>
    </row>
    <row r="319" spans="3:14" x14ac:dyDescent="0.2">
      <c r="C319" s="471"/>
      <c r="D319" s="471"/>
      <c r="E319" s="471"/>
      <c r="F319" s="471"/>
      <c r="G319" s="471"/>
      <c r="H319" s="471"/>
      <c r="I319" s="471"/>
      <c r="J319" s="471"/>
      <c r="K319" s="471"/>
      <c r="L319" s="471"/>
      <c r="M319" s="471"/>
      <c r="N319" s="471"/>
    </row>
    <row r="320" spans="3:14" x14ac:dyDescent="0.2">
      <c r="C320" s="471"/>
      <c r="D320" s="471"/>
      <c r="E320" s="471"/>
      <c r="F320" s="471"/>
      <c r="G320" s="471"/>
      <c r="H320" s="471"/>
      <c r="I320" s="471"/>
      <c r="J320" s="471"/>
      <c r="K320" s="471"/>
      <c r="L320" s="471"/>
      <c r="M320" s="471"/>
      <c r="N320" s="471"/>
    </row>
    <row r="321" spans="3:14" x14ac:dyDescent="0.2">
      <c r="C321" s="471"/>
      <c r="D321" s="471"/>
      <c r="E321" s="471"/>
      <c r="F321" s="471"/>
      <c r="G321" s="471"/>
      <c r="H321" s="471"/>
      <c r="I321" s="471"/>
      <c r="J321" s="471"/>
      <c r="K321" s="471"/>
      <c r="L321" s="471"/>
      <c r="M321" s="471"/>
      <c r="N321" s="471"/>
    </row>
    <row r="322" spans="3:14" x14ac:dyDescent="0.2">
      <c r="C322" s="471"/>
      <c r="D322" s="471"/>
      <c r="E322" s="471"/>
      <c r="F322" s="471"/>
      <c r="G322" s="471"/>
      <c r="H322" s="471"/>
      <c r="I322" s="471"/>
      <c r="J322" s="471"/>
      <c r="K322" s="471"/>
      <c r="L322" s="471"/>
      <c r="M322" s="471"/>
      <c r="N322" s="471"/>
    </row>
    <row r="323" spans="3:14" x14ac:dyDescent="0.2">
      <c r="C323" s="471"/>
      <c r="D323" s="471"/>
      <c r="E323" s="471"/>
      <c r="F323" s="471"/>
      <c r="G323" s="471"/>
      <c r="H323" s="471"/>
      <c r="I323" s="471"/>
      <c r="J323" s="471"/>
      <c r="K323" s="471"/>
      <c r="L323" s="471"/>
      <c r="M323" s="471"/>
      <c r="N323" s="471"/>
    </row>
    <row r="324" spans="3:14" x14ac:dyDescent="0.2">
      <c r="C324" s="471"/>
      <c r="D324" s="471"/>
      <c r="E324" s="471"/>
      <c r="F324" s="471"/>
      <c r="G324" s="471"/>
      <c r="H324" s="471"/>
      <c r="I324" s="471"/>
      <c r="J324" s="471"/>
      <c r="K324" s="471"/>
      <c r="L324" s="471"/>
      <c r="M324" s="471"/>
      <c r="N324" s="471"/>
    </row>
    <row r="325" spans="3:14" x14ac:dyDescent="0.2">
      <c r="C325" s="471"/>
      <c r="D325" s="471"/>
      <c r="E325" s="471"/>
      <c r="F325" s="471"/>
      <c r="G325" s="471"/>
      <c r="H325" s="471"/>
      <c r="I325" s="471"/>
      <c r="J325" s="471"/>
      <c r="K325" s="471"/>
      <c r="L325" s="471"/>
      <c r="M325" s="471"/>
      <c r="N325" s="471"/>
    </row>
    <row r="326" spans="3:14" x14ac:dyDescent="0.2">
      <c r="C326" s="471"/>
      <c r="D326" s="471"/>
      <c r="E326" s="471"/>
      <c r="F326" s="471"/>
      <c r="G326" s="471"/>
      <c r="H326" s="471"/>
      <c r="I326" s="471"/>
      <c r="J326" s="471"/>
      <c r="K326" s="471"/>
      <c r="L326" s="471"/>
      <c r="M326" s="471"/>
      <c r="N326" s="471"/>
    </row>
    <row r="327" spans="3:14" x14ac:dyDescent="0.2">
      <c r="C327" s="471"/>
      <c r="D327" s="471"/>
      <c r="E327" s="471"/>
      <c r="F327" s="471"/>
      <c r="G327" s="471"/>
      <c r="H327" s="471"/>
      <c r="I327" s="471"/>
      <c r="J327" s="471"/>
      <c r="K327" s="471"/>
      <c r="L327" s="471"/>
      <c r="M327" s="471"/>
      <c r="N327" s="471"/>
    </row>
    <row r="328" spans="3:14" x14ac:dyDescent="0.2">
      <c r="C328" s="471"/>
      <c r="D328" s="471"/>
      <c r="E328" s="471"/>
      <c r="F328" s="471"/>
      <c r="G328" s="471"/>
      <c r="H328" s="471"/>
      <c r="I328" s="471"/>
      <c r="J328" s="471"/>
      <c r="K328" s="471"/>
      <c r="L328" s="471"/>
      <c r="M328" s="471"/>
      <c r="N328" s="471"/>
    </row>
    <row r="329" spans="3:14" x14ac:dyDescent="0.2">
      <c r="C329" s="471"/>
      <c r="D329" s="471"/>
      <c r="E329" s="471"/>
      <c r="F329" s="471"/>
      <c r="G329" s="471"/>
      <c r="H329" s="471"/>
      <c r="I329" s="471"/>
      <c r="J329" s="471"/>
      <c r="K329" s="471"/>
      <c r="L329" s="471"/>
      <c r="M329" s="471"/>
      <c r="N329" s="471"/>
    </row>
    <row r="330" spans="3:14" x14ac:dyDescent="0.2">
      <c r="C330" s="471"/>
      <c r="D330" s="471"/>
      <c r="E330" s="471"/>
      <c r="F330" s="471"/>
      <c r="G330" s="471"/>
      <c r="H330" s="471"/>
      <c r="I330" s="471"/>
      <c r="J330" s="471"/>
      <c r="K330" s="471"/>
      <c r="L330" s="471"/>
      <c r="M330" s="471"/>
      <c r="N330" s="471"/>
    </row>
    <row r="331" spans="3:14" x14ac:dyDescent="0.2">
      <c r="C331" s="471"/>
      <c r="D331" s="471"/>
      <c r="E331" s="471"/>
      <c r="F331" s="471"/>
      <c r="G331" s="471"/>
      <c r="H331" s="471"/>
      <c r="I331" s="471"/>
      <c r="J331" s="471"/>
      <c r="K331" s="471"/>
      <c r="L331" s="471"/>
      <c r="M331" s="471"/>
      <c r="N331" s="471"/>
    </row>
    <row r="332" spans="3:14" x14ac:dyDescent="0.2">
      <c r="C332" s="471"/>
      <c r="D332" s="471"/>
      <c r="E332" s="471"/>
      <c r="F332" s="471"/>
      <c r="G332" s="471"/>
      <c r="H332" s="471"/>
      <c r="I332" s="471"/>
      <c r="J332" s="471"/>
      <c r="K332" s="471"/>
      <c r="L332" s="471"/>
      <c r="M332" s="471"/>
      <c r="N332" s="471"/>
    </row>
    <row r="333" spans="3:14" x14ac:dyDescent="0.2">
      <c r="C333" s="471"/>
      <c r="D333" s="471"/>
      <c r="E333" s="471"/>
      <c r="F333" s="471"/>
      <c r="G333" s="471"/>
      <c r="H333" s="471"/>
      <c r="I333" s="471"/>
      <c r="J333" s="471"/>
      <c r="K333" s="471"/>
      <c r="L333" s="471"/>
      <c r="M333" s="471"/>
      <c r="N333" s="471"/>
    </row>
    <row r="334" spans="3:14" x14ac:dyDescent="0.2">
      <c r="C334" s="471"/>
      <c r="D334" s="471"/>
      <c r="E334" s="471"/>
      <c r="F334" s="471"/>
      <c r="G334" s="471"/>
      <c r="H334" s="471"/>
      <c r="I334" s="471"/>
      <c r="J334" s="471"/>
      <c r="K334" s="471"/>
      <c r="L334" s="471"/>
      <c r="M334" s="471"/>
      <c r="N334" s="471"/>
    </row>
    <row r="335" spans="3:14" x14ac:dyDescent="0.2">
      <c r="C335" s="471"/>
      <c r="D335" s="471"/>
      <c r="E335" s="471"/>
      <c r="F335" s="471"/>
      <c r="G335" s="471"/>
      <c r="H335" s="471"/>
      <c r="I335" s="471"/>
      <c r="J335" s="471"/>
      <c r="K335" s="471"/>
      <c r="L335" s="471"/>
      <c r="M335" s="471"/>
      <c r="N335" s="471"/>
    </row>
    <row r="336" spans="3:14" x14ac:dyDescent="0.2">
      <c r="C336" s="471"/>
      <c r="D336" s="471"/>
      <c r="E336" s="471"/>
      <c r="F336" s="471"/>
      <c r="G336" s="471"/>
      <c r="H336" s="471"/>
      <c r="I336" s="471"/>
      <c r="J336" s="471"/>
      <c r="K336" s="471"/>
      <c r="L336" s="471"/>
      <c r="M336" s="471"/>
      <c r="N336" s="471"/>
    </row>
    <row r="337" spans="3:14" x14ac:dyDescent="0.2">
      <c r="C337" s="471"/>
      <c r="D337" s="471"/>
      <c r="E337" s="471"/>
      <c r="F337" s="471"/>
      <c r="G337" s="471"/>
      <c r="H337" s="471"/>
      <c r="I337" s="471"/>
      <c r="J337" s="471"/>
      <c r="K337" s="471"/>
      <c r="L337" s="471"/>
      <c r="M337" s="471"/>
      <c r="N337" s="471"/>
    </row>
    <row r="338" spans="3:14" x14ac:dyDescent="0.2">
      <c r="C338" s="471"/>
      <c r="D338" s="471"/>
      <c r="E338" s="471"/>
      <c r="F338" s="471"/>
      <c r="G338" s="471"/>
      <c r="H338" s="471"/>
      <c r="I338" s="471"/>
      <c r="J338" s="471"/>
      <c r="K338" s="471"/>
      <c r="L338" s="471"/>
      <c r="M338" s="471"/>
      <c r="N338" s="471"/>
    </row>
    <row r="339" spans="3:14" x14ac:dyDescent="0.2">
      <c r="C339" s="471"/>
      <c r="D339" s="471"/>
      <c r="E339" s="471"/>
      <c r="F339" s="471"/>
      <c r="G339" s="471"/>
      <c r="H339" s="471"/>
      <c r="I339" s="471"/>
      <c r="J339" s="471"/>
      <c r="K339" s="471"/>
      <c r="L339" s="471"/>
      <c r="M339" s="471"/>
      <c r="N339" s="471"/>
    </row>
    <row r="340" spans="3:14" x14ac:dyDescent="0.2">
      <c r="C340" s="471"/>
      <c r="D340" s="471"/>
      <c r="E340" s="471"/>
      <c r="F340" s="471"/>
      <c r="G340" s="471"/>
      <c r="H340" s="471"/>
      <c r="I340" s="471"/>
      <c r="J340" s="471"/>
      <c r="K340" s="471"/>
      <c r="L340" s="471"/>
      <c r="M340" s="471"/>
      <c r="N340" s="471"/>
    </row>
    <row r="341" spans="3:14" x14ac:dyDescent="0.2">
      <c r="C341" s="471"/>
      <c r="D341" s="471"/>
      <c r="E341" s="471"/>
      <c r="F341" s="471"/>
      <c r="G341" s="471"/>
      <c r="H341" s="471"/>
      <c r="I341" s="471"/>
      <c r="J341" s="471"/>
      <c r="K341" s="471"/>
      <c r="L341" s="471"/>
      <c r="M341" s="471"/>
      <c r="N341" s="471"/>
    </row>
    <row r="342" spans="3:14" x14ac:dyDescent="0.2">
      <c r="C342" s="471"/>
      <c r="D342" s="471"/>
      <c r="E342" s="471"/>
      <c r="F342" s="471"/>
      <c r="G342" s="471"/>
      <c r="H342" s="471"/>
      <c r="I342" s="471"/>
      <c r="J342" s="471"/>
      <c r="K342" s="471"/>
      <c r="L342" s="471"/>
      <c r="M342" s="471"/>
      <c r="N342" s="471"/>
    </row>
    <row r="343" spans="3:14" x14ac:dyDescent="0.2">
      <c r="C343" s="471"/>
      <c r="D343" s="471"/>
      <c r="E343" s="471"/>
      <c r="F343" s="471"/>
      <c r="G343" s="471"/>
      <c r="H343" s="471"/>
      <c r="I343" s="471"/>
      <c r="J343" s="471"/>
      <c r="K343" s="471"/>
      <c r="L343" s="471"/>
      <c r="M343" s="471"/>
      <c r="N343" s="471"/>
    </row>
    <row r="344" spans="3:14" x14ac:dyDescent="0.2">
      <c r="C344" s="471"/>
      <c r="D344" s="471"/>
      <c r="E344" s="471"/>
      <c r="F344" s="471"/>
      <c r="G344" s="471"/>
      <c r="H344" s="471"/>
      <c r="I344" s="471"/>
      <c r="J344" s="471"/>
      <c r="K344" s="471"/>
      <c r="L344" s="471"/>
      <c r="M344" s="471"/>
      <c r="N344" s="471"/>
    </row>
    <row r="345" spans="3:14" x14ac:dyDescent="0.2">
      <c r="C345" s="471"/>
      <c r="D345" s="471"/>
      <c r="E345" s="471"/>
      <c r="F345" s="471"/>
      <c r="G345" s="471"/>
      <c r="H345" s="471"/>
      <c r="I345" s="471"/>
      <c r="J345" s="471"/>
      <c r="K345" s="471"/>
      <c r="L345" s="471"/>
      <c r="M345" s="471"/>
      <c r="N345" s="471"/>
    </row>
    <row r="346" spans="3:14" x14ac:dyDescent="0.2">
      <c r="C346" s="471"/>
      <c r="D346" s="471"/>
      <c r="E346" s="471"/>
      <c r="F346" s="471"/>
      <c r="G346" s="471"/>
      <c r="H346" s="471"/>
      <c r="I346" s="471"/>
      <c r="J346" s="471"/>
      <c r="K346" s="471"/>
      <c r="L346" s="471"/>
      <c r="M346" s="471"/>
      <c r="N346" s="471"/>
    </row>
    <row r="347" spans="3:14" x14ac:dyDescent="0.2">
      <c r="C347" s="471"/>
      <c r="D347" s="471"/>
      <c r="E347" s="471"/>
      <c r="F347" s="471"/>
      <c r="G347" s="471"/>
      <c r="H347" s="471"/>
      <c r="I347" s="471"/>
      <c r="J347" s="471"/>
      <c r="K347" s="471"/>
      <c r="L347" s="471"/>
      <c r="M347" s="471"/>
      <c r="N347" s="471"/>
    </row>
    <row r="348" spans="3:14" x14ac:dyDescent="0.2">
      <c r="C348" s="471"/>
      <c r="D348" s="471"/>
      <c r="E348" s="471"/>
      <c r="F348" s="471"/>
      <c r="G348" s="471"/>
      <c r="H348" s="471"/>
      <c r="I348" s="471"/>
      <c r="J348" s="471"/>
      <c r="K348" s="471"/>
      <c r="L348" s="471"/>
      <c r="M348" s="471"/>
      <c r="N348" s="471"/>
    </row>
    <row r="349" spans="3:14" x14ac:dyDescent="0.2">
      <c r="C349" s="639" t="s">
        <v>301</v>
      </c>
      <c r="D349" s="640"/>
      <c r="E349" s="640"/>
      <c r="F349" s="640"/>
      <c r="G349" s="640"/>
      <c r="H349" s="640"/>
      <c r="I349" s="640"/>
      <c r="J349" s="640"/>
      <c r="K349" s="640"/>
      <c r="L349" s="640"/>
      <c r="M349" s="640"/>
      <c r="N349" s="641"/>
    </row>
    <row r="350" spans="3:14" x14ac:dyDescent="0.2">
      <c r="C350" s="642"/>
      <c r="D350" s="643"/>
      <c r="E350" s="643"/>
      <c r="F350" s="643"/>
      <c r="G350" s="643"/>
      <c r="H350" s="643"/>
      <c r="I350" s="643"/>
      <c r="J350" s="643"/>
      <c r="K350" s="643"/>
      <c r="L350" s="643"/>
      <c r="M350" s="643"/>
      <c r="N350" s="644"/>
    </row>
    <row r="351" spans="3:14" ht="12.75" customHeight="1" x14ac:dyDescent="0.2">
      <c r="C351" s="642"/>
      <c r="D351" s="643"/>
      <c r="E351" s="643"/>
      <c r="F351" s="643"/>
      <c r="G351" s="643"/>
      <c r="H351" s="643"/>
      <c r="I351" s="643"/>
      <c r="J351" s="643"/>
      <c r="K351" s="643"/>
      <c r="L351" s="643"/>
      <c r="M351" s="643"/>
      <c r="N351" s="644"/>
    </row>
    <row r="352" spans="3:14" x14ac:dyDescent="0.2">
      <c r="C352" s="642"/>
      <c r="D352" s="643"/>
      <c r="E352" s="643"/>
      <c r="F352" s="643"/>
      <c r="G352" s="643"/>
      <c r="H352" s="643"/>
      <c r="I352" s="643"/>
      <c r="J352" s="643"/>
      <c r="K352" s="643"/>
      <c r="L352" s="643"/>
      <c r="M352" s="643"/>
      <c r="N352" s="644"/>
    </row>
    <row r="353" spans="3:14" x14ac:dyDescent="0.2">
      <c r="C353" s="642"/>
      <c r="D353" s="643"/>
      <c r="E353" s="643"/>
      <c r="F353" s="643"/>
      <c r="G353" s="643"/>
      <c r="H353" s="643"/>
      <c r="I353" s="643"/>
      <c r="J353" s="643"/>
      <c r="K353" s="643"/>
      <c r="L353" s="643"/>
      <c r="M353" s="643"/>
      <c r="N353" s="644"/>
    </row>
    <row r="354" spans="3:14" x14ac:dyDescent="0.2">
      <c r="C354" s="642"/>
      <c r="D354" s="643"/>
      <c r="E354" s="643"/>
      <c r="F354" s="643"/>
      <c r="G354" s="643"/>
      <c r="H354" s="643"/>
      <c r="I354" s="643"/>
      <c r="J354" s="643"/>
      <c r="K354" s="643"/>
      <c r="L354" s="643"/>
      <c r="M354" s="643"/>
      <c r="N354" s="644"/>
    </row>
    <row r="355" spans="3:14" x14ac:dyDescent="0.2">
      <c r="C355" s="642"/>
      <c r="D355" s="643"/>
      <c r="E355" s="643"/>
      <c r="F355" s="643"/>
      <c r="G355" s="643"/>
      <c r="H355" s="643"/>
      <c r="I355" s="643"/>
      <c r="J355" s="643"/>
      <c r="K355" s="643"/>
      <c r="L355" s="643"/>
      <c r="M355" s="643"/>
      <c r="N355" s="644"/>
    </row>
    <row r="356" spans="3:14" x14ac:dyDescent="0.2">
      <c r="C356" s="642"/>
      <c r="D356" s="643"/>
      <c r="E356" s="643"/>
      <c r="F356" s="643"/>
      <c r="G356" s="643"/>
      <c r="H356" s="643"/>
      <c r="I356" s="643"/>
      <c r="J356" s="643"/>
      <c r="K356" s="643"/>
      <c r="L356" s="643"/>
      <c r="M356" s="643"/>
      <c r="N356" s="644"/>
    </row>
    <row r="357" spans="3:14" x14ac:dyDescent="0.2">
      <c r="C357" s="642"/>
      <c r="D357" s="643"/>
      <c r="E357" s="643"/>
      <c r="F357" s="643"/>
      <c r="G357" s="643"/>
      <c r="H357" s="643"/>
      <c r="I357" s="643"/>
      <c r="J357" s="643"/>
      <c r="K357" s="643"/>
      <c r="L357" s="643"/>
      <c r="M357" s="643"/>
      <c r="N357" s="644"/>
    </row>
    <row r="358" spans="3:14" x14ac:dyDescent="0.2">
      <c r="C358" s="642"/>
      <c r="D358" s="643"/>
      <c r="E358" s="643"/>
      <c r="F358" s="643"/>
      <c r="G358" s="643"/>
      <c r="H358" s="643"/>
      <c r="I358" s="643"/>
      <c r="J358" s="643"/>
      <c r="K358" s="643"/>
      <c r="L358" s="643"/>
      <c r="M358" s="643"/>
      <c r="N358" s="644"/>
    </row>
    <row r="359" spans="3:14" x14ac:dyDescent="0.2">
      <c r="C359" s="642"/>
      <c r="D359" s="643"/>
      <c r="E359" s="643"/>
      <c r="F359" s="643"/>
      <c r="G359" s="643"/>
      <c r="H359" s="643"/>
      <c r="I359" s="643"/>
      <c r="J359" s="643"/>
      <c r="K359" s="643"/>
      <c r="L359" s="643"/>
      <c r="M359" s="643"/>
      <c r="N359" s="644"/>
    </row>
    <row r="360" spans="3:14" x14ac:dyDescent="0.2">
      <c r="C360" s="642"/>
      <c r="D360" s="643"/>
      <c r="E360" s="643"/>
      <c r="F360" s="643"/>
      <c r="G360" s="643"/>
      <c r="H360" s="643"/>
      <c r="I360" s="643"/>
      <c r="J360" s="643"/>
      <c r="K360" s="643"/>
      <c r="L360" s="643"/>
      <c r="M360" s="643"/>
      <c r="N360" s="644"/>
    </row>
    <row r="361" spans="3:14" x14ac:dyDescent="0.2">
      <c r="C361" s="642"/>
      <c r="D361" s="643"/>
      <c r="E361" s="643"/>
      <c r="F361" s="643"/>
      <c r="G361" s="643"/>
      <c r="H361" s="643"/>
      <c r="I361" s="643"/>
      <c r="J361" s="643"/>
      <c r="K361" s="643"/>
      <c r="L361" s="643"/>
      <c r="M361" s="643"/>
      <c r="N361" s="644"/>
    </row>
    <row r="362" spans="3:14" x14ac:dyDescent="0.2">
      <c r="C362" s="642"/>
      <c r="D362" s="643"/>
      <c r="E362" s="643"/>
      <c r="F362" s="643"/>
      <c r="G362" s="643"/>
      <c r="H362" s="643"/>
      <c r="I362" s="643"/>
      <c r="J362" s="643"/>
      <c r="K362" s="643"/>
      <c r="L362" s="643"/>
      <c r="M362" s="643"/>
      <c r="N362" s="644"/>
    </row>
    <row r="363" spans="3:14" x14ac:dyDescent="0.2">
      <c r="C363" s="642"/>
      <c r="D363" s="643"/>
      <c r="E363" s="643"/>
      <c r="F363" s="643"/>
      <c r="G363" s="643"/>
      <c r="H363" s="643"/>
      <c r="I363" s="643"/>
      <c r="J363" s="643"/>
      <c r="K363" s="643"/>
      <c r="L363" s="643"/>
      <c r="M363" s="643"/>
      <c r="N363" s="644"/>
    </row>
    <row r="364" spans="3:14" x14ac:dyDescent="0.2">
      <c r="C364" s="642"/>
      <c r="D364" s="643"/>
      <c r="E364" s="643"/>
      <c r="F364" s="643"/>
      <c r="G364" s="643"/>
      <c r="H364" s="643"/>
      <c r="I364" s="643"/>
      <c r="J364" s="643"/>
      <c r="K364" s="643"/>
      <c r="L364" s="643"/>
      <c r="M364" s="643"/>
      <c r="N364" s="644"/>
    </row>
    <row r="365" spans="3:14" x14ac:dyDescent="0.2">
      <c r="C365" s="642"/>
      <c r="D365" s="643"/>
      <c r="E365" s="643"/>
      <c r="F365" s="643"/>
      <c r="G365" s="643"/>
      <c r="H365" s="643"/>
      <c r="I365" s="643"/>
      <c r="J365" s="643"/>
      <c r="K365" s="643"/>
      <c r="L365" s="643"/>
      <c r="M365" s="643"/>
      <c r="N365" s="644"/>
    </row>
    <row r="366" spans="3:14" x14ac:dyDescent="0.2">
      <c r="C366" s="642"/>
      <c r="D366" s="643"/>
      <c r="E366" s="643"/>
      <c r="F366" s="643"/>
      <c r="G366" s="643"/>
      <c r="H366" s="643"/>
      <c r="I366" s="643"/>
      <c r="J366" s="643"/>
      <c r="K366" s="643"/>
      <c r="L366" s="643"/>
      <c r="M366" s="643"/>
      <c r="N366" s="644"/>
    </row>
    <row r="367" spans="3:14" x14ac:dyDescent="0.2">
      <c r="C367" s="642"/>
      <c r="D367" s="643"/>
      <c r="E367" s="643"/>
      <c r="F367" s="643"/>
      <c r="G367" s="643"/>
      <c r="H367" s="643"/>
      <c r="I367" s="643"/>
      <c r="J367" s="643"/>
      <c r="K367" s="643"/>
      <c r="L367" s="643"/>
      <c r="M367" s="643"/>
      <c r="N367" s="644"/>
    </row>
    <row r="368" spans="3:14" x14ac:dyDescent="0.2">
      <c r="C368" s="642"/>
      <c r="D368" s="643"/>
      <c r="E368" s="643"/>
      <c r="F368" s="643"/>
      <c r="G368" s="643"/>
      <c r="H368" s="643"/>
      <c r="I368" s="643"/>
      <c r="J368" s="643"/>
      <c r="K368" s="643"/>
      <c r="L368" s="643"/>
      <c r="M368" s="643"/>
      <c r="N368" s="644"/>
    </row>
    <row r="369" spans="2:26" x14ac:dyDescent="0.2">
      <c r="C369" s="642"/>
      <c r="D369" s="643"/>
      <c r="E369" s="643"/>
      <c r="F369" s="643"/>
      <c r="G369" s="643"/>
      <c r="H369" s="643"/>
      <c r="I369" s="643"/>
      <c r="J369" s="643"/>
      <c r="K369" s="643"/>
      <c r="L369" s="643"/>
      <c r="M369" s="643"/>
      <c r="N369" s="644"/>
    </row>
    <row r="370" spans="2:26" x14ac:dyDescent="0.2">
      <c r="C370" s="642"/>
      <c r="D370" s="643"/>
      <c r="E370" s="643"/>
      <c r="F370" s="643"/>
      <c r="G370" s="643"/>
      <c r="H370" s="643"/>
      <c r="I370" s="643"/>
      <c r="J370" s="643"/>
      <c r="K370" s="643"/>
      <c r="L370" s="643"/>
      <c r="M370" s="643"/>
      <c r="N370" s="644"/>
    </row>
    <row r="371" spans="2:26" x14ac:dyDescent="0.2">
      <c r="C371" s="642"/>
      <c r="D371" s="643"/>
      <c r="E371" s="643"/>
      <c r="F371" s="643"/>
      <c r="G371" s="643"/>
      <c r="H371" s="643"/>
      <c r="I371" s="643"/>
      <c r="J371" s="643"/>
      <c r="K371" s="643"/>
      <c r="L371" s="643"/>
      <c r="M371" s="643"/>
      <c r="N371" s="644"/>
    </row>
    <row r="372" spans="2:26" x14ac:dyDescent="0.2">
      <c r="B372" s="178"/>
      <c r="C372" s="642"/>
      <c r="D372" s="643"/>
      <c r="E372" s="643"/>
      <c r="F372" s="643"/>
      <c r="G372" s="643"/>
      <c r="H372" s="643"/>
      <c r="I372" s="643"/>
      <c r="J372" s="643"/>
      <c r="K372" s="643"/>
      <c r="L372" s="643"/>
      <c r="M372" s="643"/>
      <c r="N372" s="644"/>
      <c r="O372" s="178"/>
      <c r="P372" s="178"/>
      <c r="Q372" s="178"/>
      <c r="R372" s="178"/>
      <c r="S372" s="178"/>
      <c r="T372" s="178"/>
      <c r="U372" s="178"/>
      <c r="V372" s="178"/>
      <c r="W372" s="178"/>
      <c r="X372" s="178"/>
      <c r="Y372" s="178"/>
      <c r="Z372" s="178"/>
    </row>
    <row r="373" spans="2:26" x14ac:dyDescent="0.2">
      <c r="C373" s="642"/>
      <c r="D373" s="643"/>
      <c r="E373" s="643"/>
      <c r="F373" s="643"/>
      <c r="G373" s="643"/>
      <c r="H373" s="643"/>
      <c r="I373" s="643"/>
      <c r="J373" s="643"/>
      <c r="K373" s="643"/>
      <c r="L373" s="643"/>
      <c r="M373" s="643"/>
      <c r="N373" s="644"/>
    </row>
    <row r="374" spans="2:26" x14ac:dyDescent="0.2">
      <c r="C374" s="642"/>
      <c r="D374" s="643"/>
      <c r="E374" s="643"/>
      <c r="F374" s="643"/>
      <c r="G374" s="643"/>
      <c r="H374" s="643"/>
      <c r="I374" s="643"/>
      <c r="J374" s="643"/>
      <c r="K374" s="643"/>
      <c r="L374" s="643"/>
      <c r="M374" s="643"/>
      <c r="N374" s="644"/>
    </row>
    <row r="375" spans="2:26" x14ac:dyDescent="0.2">
      <c r="C375" s="642"/>
      <c r="D375" s="643"/>
      <c r="E375" s="643"/>
      <c r="F375" s="643"/>
      <c r="G375" s="643"/>
      <c r="H375" s="643"/>
      <c r="I375" s="643"/>
      <c r="J375" s="643"/>
      <c r="K375" s="643"/>
      <c r="L375" s="643"/>
      <c r="M375" s="643"/>
      <c r="N375" s="644"/>
    </row>
    <row r="376" spans="2:26" x14ac:dyDescent="0.2">
      <c r="C376" s="642"/>
      <c r="D376" s="643"/>
      <c r="E376" s="643"/>
      <c r="F376" s="643"/>
      <c r="G376" s="643"/>
      <c r="H376" s="643"/>
      <c r="I376" s="643"/>
      <c r="J376" s="643"/>
      <c r="K376" s="643"/>
      <c r="L376" s="643"/>
      <c r="M376" s="643"/>
      <c r="N376" s="644"/>
    </row>
    <row r="377" spans="2:26" x14ac:dyDescent="0.2">
      <c r="C377" s="642"/>
      <c r="D377" s="643"/>
      <c r="E377" s="643"/>
      <c r="F377" s="643"/>
      <c r="G377" s="643"/>
      <c r="H377" s="643"/>
      <c r="I377" s="643"/>
      <c r="J377" s="643"/>
      <c r="K377" s="643"/>
      <c r="L377" s="643"/>
      <c r="M377" s="643"/>
      <c r="N377" s="644"/>
    </row>
    <row r="378" spans="2:26" x14ac:dyDescent="0.2">
      <c r="C378" s="642"/>
      <c r="D378" s="643"/>
      <c r="E378" s="643"/>
      <c r="F378" s="643"/>
      <c r="G378" s="643"/>
      <c r="H378" s="643"/>
      <c r="I378" s="643"/>
      <c r="J378" s="643"/>
      <c r="K378" s="643"/>
      <c r="L378" s="643"/>
      <c r="M378" s="643"/>
      <c r="N378" s="644"/>
    </row>
    <row r="379" spans="2:26" x14ac:dyDescent="0.2">
      <c r="C379" s="642"/>
      <c r="D379" s="643"/>
      <c r="E379" s="643"/>
      <c r="F379" s="643"/>
      <c r="G379" s="643"/>
      <c r="H379" s="643"/>
      <c r="I379" s="643"/>
      <c r="J379" s="643"/>
      <c r="K379" s="643"/>
      <c r="L379" s="643"/>
      <c r="M379" s="643"/>
      <c r="N379" s="644"/>
    </row>
    <row r="380" spans="2:26" x14ac:dyDescent="0.2">
      <c r="C380" s="642"/>
      <c r="D380" s="643"/>
      <c r="E380" s="643"/>
      <c r="F380" s="643"/>
      <c r="G380" s="643"/>
      <c r="H380" s="643"/>
      <c r="I380" s="643"/>
      <c r="J380" s="643"/>
      <c r="K380" s="643"/>
      <c r="L380" s="643"/>
      <c r="M380" s="643"/>
      <c r="N380" s="644"/>
    </row>
    <row r="381" spans="2:26" x14ac:dyDescent="0.2">
      <c r="C381" s="642"/>
      <c r="D381" s="643"/>
      <c r="E381" s="643"/>
      <c r="F381" s="643"/>
      <c r="G381" s="643"/>
      <c r="H381" s="643"/>
      <c r="I381" s="643"/>
      <c r="J381" s="643"/>
      <c r="K381" s="643"/>
      <c r="L381" s="643"/>
      <c r="M381" s="643"/>
      <c r="N381" s="644"/>
    </row>
    <row r="382" spans="2:26" x14ac:dyDescent="0.2">
      <c r="C382" s="642"/>
      <c r="D382" s="643"/>
      <c r="E382" s="643"/>
      <c r="F382" s="643"/>
      <c r="G382" s="643"/>
      <c r="H382" s="643"/>
      <c r="I382" s="643"/>
      <c r="J382" s="643"/>
      <c r="K382" s="643"/>
      <c r="L382" s="643"/>
      <c r="M382" s="643"/>
      <c r="N382" s="644"/>
    </row>
    <row r="383" spans="2:26" x14ac:dyDescent="0.2">
      <c r="C383" s="642"/>
      <c r="D383" s="643"/>
      <c r="E383" s="643"/>
      <c r="F383" s="643"/>
      <c r="G383" s="643"/>
      <c r="H383" s="643"/>
      <c r="I383" s="643"/>
      <c r="J383" s="643"/>
      <c r="K383" s="643"/>
      <c r="L383" s="643"/>
      <c r="M383" s="643"/>
      <c r="N383" s="644"/>
    </row>
    <row r="384" spans="2:26" x14ac:dyDescent="0.2">
      <c r="C384" s="642"/>
      <c r="D384" s="643"/>
      <c r="E384" s="643"/>
      <c r="F384" s="643"/>
      <c r="G384" s="643"/>
      <c r="H384" s="643"/>
      <c r="I384" s="643"/>
      <c r="J384" s="643"/>
      <c r="K384" s="643"/>
      <c r="L384" s="643"/>
      <c r="M384" s="643"/>
      <c r="N384" s="644"/>
    </row>
    <row r="385" spans="3:14" x14ac:dyDescent="0.2">
      <c r="C385" s="642"/>
      <c r="D385" s="643"/>
      <c r="E385" s="643"/>
      <c r="F385" s="643"/>
      <c r="G385" s="643"/>
      <c r="H385" s="643"/>
      <c r="I385" s="643"/>
      <c r="J385" s="643"/>
      <c r="K385" s="643"/>
      <c r="L385" s="643"/>
      <c r="M385" s="643"/>
      <c r="N385" s="644"/>
    </row>
    <row r="386" spans="3:14" x14ac:dyDescent="0.2">
      <c r="C386" s="642"/>
      <c r="D386" s="643"/>
      <c r="E386" s="643"/>
      <c r="F386" s="643"/>
      <c r="G386" s="643"/>
      <c r="H386" s="643"/>
      <c r="I386" s="643"/>
      <c r="J386" s="643"/>
      <c r="K386" s="643"/>
      <c r="L386" s="643"/>
      <c r="M386" s="643"/>
      <c r="N386" s="644"/>
    </row>
    <row r="387" spans="3:14" x14ac:dyDescent="0.2">
      <c r="C387" s="642"/>
      <c r="D387" s="643"/>
      <c r="E387" s="643"/>
      <c r="F387" s="643"/>
      <c r="G387" s="643"/>
      <c r="H387" s="643"/>
      <c r="I387" s="643"/>
      <c r="J387" s="643"/>
      <c r="K387" s="643"/>
      <c r="L387" s="643"/>
      <c r="M387" s="643"/>
      <c r="N387" s="644"/>
    </row>
    <row r="388" spans="3:14" x14ac:dyDescent="0.2">
      <c r="C388" s="642"/>
      <c r="D388" s="643"/>
      <c r="E388" s="643"/>
      <c r="F388" s="643"/>
      <c r="G388" s="643"/>
      <c r="H388" s="643"/>
      <c r="I388" s="643"/>
      <c r="J388" s="643"/>
      <c r="K388" s="643"/>
      <c r="L388" s="643"/>
      <c r="M388" s="643"/>
      <c r="N388" s="644"/>
    </row>
    <row r="389" spans="3:14" x14ac:dyDescent="0.2">
      <c r="C389" s="642"/>
      <c r="D389" s="643"/>
      <c r="E389" s="643"/>
      <c r="F389" s="643"/>
      <c r="G389" s="643"/>
      <c r="H389" s="643"/>
      <c r="I389" s="643"/>
      <c r="J389" s="643"/>
      <c r="K389" s="643"/>
      <c r="L389" s="643"/>
      <c r="M389" s="643"/>
      <c r="N389" s="644"/>
    </row>
    <row r="390" spans="3:14" x14ac:dyDescent="0.2">
      <c r="C390" s="642"/>
      <c r="D390" s="643"/>
      <c r="E390" s="643"/>
      <c r="F390" s="643"/>
      <c r="G390" s="643"/>
      <c r="H390" s="643"/>
      <c r="I390" s="643"/>
      <c r="J390" s="643"/>
      <c r="K390" s="643"/>
      <c r="L390" s="643"/>
      <c r="M390" s="643"/>
      <c r="N390" s="644"/>
    </row>
    <row r="391" spans="3:14" x14ac:dyDescent="0.2">
      <c r="C391" s="642"/>
      <c r="D391" s="643"/>
      <c r="E391" s="643"/>
      <c r="F391" s="643"/>
      <c r="G391" s="643"/>
      <c r="H391" s="643"/>
      <c r="I391" s="643"/>
      <c r="J391" s="643"/>
      <c r="K391" s="643"/>
      <c r="L391" s="643"/>
      <c r="M391" s="643"/>
      <c r="N391" s="644"/>
    </row>
    <row r="392" spans="3:14" x14ac:dyDescent="0.2">
      <c r="C392" s="642"/>
      <c r="D392" s="643"/>
      <c r="E392" s="643"/>
      <c r="F392" s="643"/>
      <c r="G392" s="643"/>
      <c r="H392" s="643"/>
      <c r="I392" s="643"/>
      <c r="J392" s="643"/>
      <c r="K392" s="643"/>
      <c r="L392" s="643"/>
      <c r="M392" s="643"/>
      <c r="N392" s="644"/>
    </row>
    <row r="393" spans="3:14" x14ac:dyDescent="0.2">
      <c r="C393" s="642"/>
      <c r="D393" s="643"/>
      <c r="E393" s="643"/>
      <c r="F393" s="643"/>
      <c r="G393" s="643"/>
      <c r="H393" s="643"/>
      <c r="I393" s="643"/>
      <c r="J393" s="643"/>
      <c r="K393" s="643"/>
      <c r="L393" s="643"/>
      <c r="M393" s="643"/>
      <c r="N393" s="644"/>
    </row>
    <row r="394" spans="3:14" x14ac:dyDescent="0.2">
      <c r="C394" s="642"/>
      <c r="D394" s="643"/>
      <c r="E394" s="643"/>
      <c r="F394" s="643"/>
      <c r="G394" s="643"/>
      <c r="H394" s="643"/>
      <c r="I394" s="643"/>
      <c r="J394" s="643"/>
      <c r="K394" s="643"/>
      <c r="L394" s="643"/>
      <c r="M394" s="643"/>
      <c r="N394" s="644"/>
    </row>
    <row r="395" spans="3:14" x14ac:dyDescent="0.2">
      <c r="C395" s="642"/>
      <c r="D395" s="643"/>
      <c r="E395" s="643"/>
      <c r="F395" s="643"/>
      <c r="G395" s="643"/>
      <c r="H395" s="643"/>
      <c r="I395" s="643"/>
      <c r="J395" s="643"/>
      <c r="K395" s="643"/>
      <c r="L395" s="643"/>
      <c r="M395" s="643"/>
      <c r="N395" s="644"/>
    </row>
    <row r="396" spans="3:14" x14ac:dyDescent="0.2">
      <c r="C396" s="642"/>
      <c r="D396" s="643"/>
      <c r="E396" s="643"/>
      <c r="F396" s="643"/>
      <c r="G396" s="643"/>
      <c r="H396" s="643"/>
      <c r="I396" s="643"/>
      <c r="J396" s="643"/>
      <c r="K396" s="643"/>
      <c r="L396" s="643"/>
      <c r="M396" s="643"/>
      <c r="N396" s="644"/>
    </row>
    <row r="397" spans="3:14" x14ac:dyDescent="0.2">
      <c r="C397" s="642"/>
      <c r="D397" s="643"/>
      <c r="E397" s="643"/>
      <c r="F397" s="643"/>
      <c r="G397" s="643"/>
      <c r="H397" s="643"/>
      <c r="I397" s="643"/>
      <c r="J397" s="643"/>
      <c r="K397" s="643"/>
      <c r="L397" s="643"/>
      <c r="M397" s="643"/>
      <c r="N397" s="644"/>
    </row>
    <row r="398" spans="3:14" x14ac:dyDescent="0.2">
      <c r="C398" s="642"/>
      <c r="D398" s="643"/>
      <c r="E398" s="643"/>
      <c r="F398" s="643"/>
      <c r="G398" s="643"/>
      <c r="H398" s="643"/>
      <c r="I398" s="643"/>
      <c r="J398" s="643"/>
      <c r="K398" s="643"/>
      <c r="L398" s="643"/>
      <c r="M398" s="643"/>
      <c r="N398" s="644"/>
    </row>
    <row r="399" spans="3:14" x14ac:dyDescent="0.2">
      <c r="C399" s="642"/>
      <c r="D399" s="643"/>
      <c r="E399" s="643"/>
      <c r="F399" s="643"/>
      <c r="G399" s="643"/>
      <c r="H399" s="643"/>
      <c r="I399" s="643"/>
      <c r="J399" s="643"/>
      <c r="K399" s="643"/>
      <c r="L399" s="643"/>
      <c r="M399" s="643"/>
      <c r="N399" s="644"/>
    </row>
    <row r="400" spans="3:14" x14ac:dyDescent="0.2">
      <c r="C400" s="642"/>
      <c r="D400" s="643"/>
      <c r="E400" s="643"/>
      <c r="F400" s="643"/>
      <c r="G400" s="643"/>
      <c r="H400" s="643"/>
      <c r="I400" s="643"/>
      <c r="J400" s="643"/>
      <c r="K400" s="643"/>
      <c r="L400" s="643"/>
      <c r="M400" s="643"/>
      <c r="N400" s="644"/>
    </row>
    <row r="401" spans="2:26" x14ac:dyDescent="0.2">
      <c r="C401" s="642"/>
      <c r="D401" s="643"/>
      <c r="E401" s="643"/>
      <c r="F401" s="643"/>
      <c r="G401" s="643"/>
      <c r="H401" s="643"/>
      <c r="I401" s="643"/>
      <c r="J401" s="643"/>
      <c r="K401" s="643"/>
      <c r="L401" s="643"/>
      <c r="M401" s="643"/>
      <c r="N401" s="644"/>
    </row>
    <row r="402" spans="2:26" x14ac:dyDescent="0.2">
      <c r="C402" s="642"/>
      <c r="D402" s="643"/>
      <c r="E402" s="643"/>
      <c r="F402" s="643"/>
      <c r="G402" s="643"/>
      <c r="H402" s="643"/>
      <c r="I402" s="643"/>
      <c r="J402" s="643"/>
      <c r="K402" s="643"/>
      <c r="L402" s="643"/>
      <c r="M402" s="643"/>
      <c r="N402" s="644"/>
    </row>
    <row r="403" spans="2:26" x14ac:dyDescent="0.2">
      <c r="C403" s="645"/>
      <c r="D403" s="646"/>
      <c r="E403" s="646"/>
      <c r="F403" s="646"/>
      <c r="G403" s="646"/>
      <c r="H403" s="646"/>
      <c r="I403" s="646"/>
      <c r="J403" s="646"/>
      <c r="K403" s="646"/>
      <c r="L403" s="646"/>
      <c r="M403" s="646"/>
      <c r="N403" s="647"/>
    </row>
    <row r="404" spans="2:26" x14ac:dyDescent="0.2">
      <c r="C404" s="346"/>
    </row>
    <row r="405" spans="2:26" x14ac:dyDescent="0.2">
      <c r="C405" s="346"/>
    </row>
    <row r="406" spans="2:26" x14ac:dyDescent="0.2">
      <c r="C406" s="346"/>
    </row>
    <row r="407" spans="2:26" ht="13.5" customHeight="1" x14ac:dyDescent="0.2">
      <c r="B407" s="178"/>
      <c r="C407" s="639" t="s">
        <v>293</v>
      </c>
      <c r="D407" s="640"/>
      <c r="E407" s="640"/>
      <c r="F407" s="640"/>
      <c r="G407" s="640"/>
      <c r="H407" s="640"/>
      <c r="I407" s="640"/>
      <c r="J407" s="640"/>
      <c r="K407" s="640"/>
      <c r="L407" s="640"/>
      <c r="M407" s="640"/>
      <c r="N407" s="641"/>
      <c r="O407" s="178"/>
      <c r="P407" s="178"/>
      <c r="Q407" s="178"/>
      <c r="R407" s="178"/>
      <c r="S407" s="178"/>
      <c r="T407" s="178"/>
      <c r="U407" s="178"/>
      <c r="V407" s="178"/>
      <c r="W407" s="178"/>
      <c r="X407" s="178"/>
      <c r="Y407" s="178"/>
      <c r="Z407" s="178"/>
    </row>
    <row r="408" spans="2:26" ht="13.5" customHeight="1" x14ac:dyDescent="0.2">
      <c r="B408" s="178"/>
      <c r="C408" s="642"/>
      <c r="D408" s="643"/>
      <c r="E408" s="643"/>
      <c r="F408" s="643"/>
      <c r="G408" s="643"/>
      <c r="H408" s="643"/>
      <c r="I408" s="643"/>
      <c r="J408" s="643"/>
      <c r="K408" s="643"/>
      <c r="L408" s="643"/>
      <c r="M408" s="643"/>
      <c r="N408" s="644"/>
      <c r="O408" s="178"/>
      <c r="P408" s="178"/>
      <c r="Q408" s="178"/>
      <c r="R408" s="178"/>
      <c r="S408" s="178"/>
      <c r="T408" s="178"/>
      <c r="U408" s="178"/>
      <c r="V408" s="178"/>
      <c r="W408" s="178"/>
      <c r="X408" s="178"/>
      <c r="Y408" s="178"/>
      <c r="Z408" s="178"/>
    </row>
    <row r="409" spans="2:26" ht="13.5" customHeight="1" x14ac:dyDescent="0.2">
      <c r="B409" s="178"/>
      <c r="C409" s="642"/>
      <c r="D409" s="643"/>
      <c r="E409" s="643"/>
      <c r="F409" s="643"/>
      <c r="G409" s="643"/>
      <c r="H409" s="643"/>
      <c r="I409" s="643"/>
      <c r="J409" s="643"/>
      <c r="K409" s="643"/>
      <c r="L409" s="643"/>
      <c r="M409" s="643"/>
      <c r="N409" s="644"/>
      <c r="O409" s="178"/>
      <c r="P409" s="178"/>
      <c r="Q409" s="178"/>
      <c r="R409" s="178"/>
      <c r="S409" s="178"/>
      <c r="T409" s="178"/>
      <c r="U409" s="178"/>
      <c r="V409" s="178"/>
      <c r="W409" s="178"/>
      <c r="X409" s="178"/>
      <c r="Y409" s="178"/>
      <c r="Z409" s="178"/>
    </row>
    <row r="410" spans="2:26" ht="13.5" customHeight="1" x14ac:dyDescent="0.2">
      <c r="B410" s="178"/>
      <c r="C410" s="642"/>
      <c r="D410" s="643"/>
      <c r="E410" s="643"/>
      <c r="F410" s="643"/>
      <c r="G410" s="643"/>
      <c r="H410" s="643"/>
      <c r="I410" s="643"/>
      <c r="J410" s="643"/>
      <c r="K410" s="643"/>
      <c r="L410" s="643"/>
      <c r="M410" s="643"/>
      <c r="N410" s="644"/>
      <c r="O410" s="178"/>
      <c r="P410" s="178"/>
      <c r="Q410" s="178"/>
      <c r="R410" s="178"/>
      <c r="S410" s="178"/>
      <c r="T410" s="178"/>
      <c r="U410" s="178"/>
      <c r="V410" s="178"/>
      <c r="W410" s="178"/>
      <c r="X410" s="178"/>
      <c r="Y410" s="178"/>
      <c r="Z410" s="178"/>
    </row>
    <row r="411" spans="2:26" ht="13.5" customHeight="1" x14ac:dyDescent="0.2">
      <c r="B411" s="178"/>
      <c r="C411" s="642"/>
      <c r="D411" s="643"/>
      <c r="E411" s="643"/>
      <c r="F411" s="643"/>
      <c r="G411" s="643"/>
      <c r="H411" s="643"/>
      <c r="I411" s="643"/>
      <c r="J411" s="643"/>
      <c r="K411" s="643"/>
      <c r="L411" s="643"/>
      <c r="M411" s="643"/>
      <c r="N411" s="644"/>
      <c r="O411" s="178"/>
      <c r="P411" s="178"/>
      <c r="Q411" s="178"/>
      <c r="R411" s="178"/>
      <c r="S411" s="178"/>
      <c r="T411" s="178"/>
      <c r="U411" s="178"/>
      <c r="V411" s="178"/>
      <c r="W411" s="178"/>
      <c r="X411" s="178"/>
      <c r="Y411" s="178"/>
      <c r="Z411" s="178"/>
    </row>
    <row r="412" spans="2:26" ht="13.5" customHeight="1" x14ac:dyDescent="0.2">
      <c r="B412" s="178"/>
      <c r="C412" s="642"/>
      <c r="D412" s="643"/>
      <c r="E412" s="643"/>
      <c r="F412" s="643"/>
      <c r="G412" s="643"/>
      <c r="H412" s="643"/>
      <c r="I412" s="643"/>
      <c r="J412" s="643"/>
      <c r="K412" s="643"/>
      <c r="L412" s="643"/>
      <c r="M412" s="643"/>
      <c r="N412" s="644"/>
      <c r="O412" s="178"/>
      <c r="P412" s="178"/>
      <c r="Q412" s="178"/>
      <c r="R412" s="178"/>
      <c r="S412" s="178"/>
      <c r="T412" s="178"/>
      <c r="U412" s="178"/>
      <c r="V412" s="178"/>
      <c r="W412" s="178"/>
      <c r="X412" s="178"/>
      <c r="Y412" s="178"/>
      <c r="Z412" s="178"/>
    </row>
    <row r="413" spans="2:26" ht="13.5" customHeight="1" x14ac:dyDescent="0.2">
      <c r="B413" s="178"/>
      <c r="C413" s="642"/>
      <c r="D413" s="643"/>
      <c r="E413" s="643"/>
      <c r="F413" s="643"/>
      <c r="G413" s="643"/>
      <c r="H413" s="643"/>
      <c r="I413" s="643"/>
      <c r="J413" s="643"/>
      <c r="K413" s="643"/>
      <c r="L413" s="643"/>
      <c r="M413" s="643"/>
      <c r="N413" s="644"/>
      <c r="O413" s="178"/>
      <c r="P413" s="178"/>
      <c r="Q413" s="178"/>
      <c r="R413" s="178"/>
      <c r="S413" s="178"/>
      <c r="T413" s="178"/>
      <c r="U413" s="178"/>
      <c r="V413" s="178"/>
      <c r="W413" s="178"/>
      <c r="X413" s="178"/>
      <c r="Y413" s="178"/>
      <c r="Z413" s="178"/>
    </row>
    <row r="414" spans="2:26" ht="13.5" customHeight="1" x14ac:dyDescent="0.2">
      <c r="C414" s="642"/>
      <c r="D414" s="643"/>
      <c r="E414" s="643"/>
      <c r="F414" s="643"/>
      <c r="G414" s="643"/>
      <c r="H414" s="643"/>
      <c r="I414" s="643"/>
      <c r="J414" s="643"/>
      <c r="K414" s="643"/>
      <c r="L414" s="643"/>
      <c r="M414" s="643"/>
      <c r="N414" s="644"/>
    </row>
    <row r="415" spans="2:26" ht="13.5" customHeight="1" x14ac:dyDescent="0.2">
      <c r="C415" s="642"/>
      <c r="D415" s="643"/>
      <c r="E415" s="643"/>
      <c r="F415" s="643"/>
      <c r="G415" s="643"/>
      <c r="H415" s="643"/>
      <c r="I415" s="643"/>
      <c r="J415" s="643"/>
      <c r="K415" s="643"/>
      <c r="L415" s="643"/>
      <c r="M415" s="643"/>
      <c r="N415" s="644"/>
    </row>
    <row r="416" spans="2:26" ht="13.5" customHeight="1" x14ac:dyDescent="0.2">
      <c r="C416" s="642"/>
      <c r="D416" s="643"/>
      <c r="E416" s="643"/>
      <c r="F416" s="643"/>
      <c r="G416" s="643"/>
      <c r="H416" s="643"/>
      <c r="I416" s="643"/>
      <c r="J416" s="643"/>
      <c r="K416" s="643"/>
      <c r="L416" s="643"/>
      <c r="M416" s="643"/>
      <c r="N416" s="644"/>
    </row>
    <row r="417" spans="3:14" ht="13.5" customHeight="1" x14ac:dyDescent="0.2">
      <c r="C417" s="642"/>
      <c r="D417" s="643"/>
      <c r="E417" s="643"/>
      <c r="F417" s="643"/>
      <c r="G417" s="643"/>
      <c r="H417" s="643"/>
      <c r="I417" s="643"/>
      <c r="J417" s="643"/>
      <c r="K417" s="643"/>
      <c r="L417" s="643"/>
      <c r="M417" s="643"/>
      <c r="N417" s="644"/>
    </row>
    <row r="418" spans="3:14" ht="13.5" customHeight="1" x14ac:dyDescent="0.2">
      <c r="C418" s="642"/>
      <c r="D418" s="643"/>
      <c r="E418" s="643"/>
      <c r="F418" s="643"/>
      <c r="G418" s="643"/>
      <c r="H418" s="643"/>
      <c r="I418" s="643"/>
      <c r="J418" s="643"/>
      <c r="K418" s="643"/>
      <c r="L418" s="643"/>
      <c r="M418" s="643"/>
      <c r="N418" s="644"/>
    </row>
    <row r="419" spans="3:14" ht="13.5" customHeight="1" x14ac:dyDescent="0.2">
      <c r="C419" s="642"/>
      <c r="D419" s="643"/>
      <c r="E419" s="643"/>
      <c r="F419" s="643"/>
      <c r="G419" s="643"/>
      <c r="H419" s="643"/>
      <c r="I419" s="643"/>
      <c r="J419" s="643"/>
      <c r="K419" s="643"/>
      <c r="L419" s="643"/>
      <c r="M419" s="643"/>
      <c r="N419" s="644"/>
    </row>
    <row r="420" spans="3:14" ht="13.5" customHeight="1" x14ac:dyDescent="0.2">
      <c r="C420" s="642"/>
      <c r="D420" s="643"/>
      <c r="E420" s="643"/>
      <c r="F420" s="643"/>
      <c r="G420" s="643"/>
      <c r="H420" s="643"/>
      <c r="I420" s="643"/>
      <c r="J420" s="643"/>
      <c r="K420" s="643"/>
      <c r="L420" s="643"/>
      <c r="M420" s="643"/>
      <c r="N420" s="644"/>
    </row>
    <row r="421" spans="3:14" ht="13.5" customHeight="1" x14ac:dyDescent="0.2">
      <c r="C421" s="642"/>
      <c r="D421" s="643"/>
      <c r="E421" s="643"/>
      <c r="F421" s="643"/>
      <c r="G421" s="643"/>
      <c r="H421" s="643"/>
      <c r="I421" s="643"/>
      <c r="J421" s="643"/>
      <c r="K421" s="643"/>
      <c r="L421" s="643"/>
      <c r="M421" s="643"/>
      <c r="N421" s="644"/>
    </row>
    <row r="422" spans="3:14" ht="13.5" customHeight="1" x14ac:dyDescent="0.2">
      <c r="C422" s="642"/>
      <c r="D422" s="643"/>
      <c r="E422" s="643"/>
      <c r="F422" s="643"/>
      <c r="G422" s="643"/>
      <c r="H422" s="643"/>
      <c r="I422" s="643"/>
      <c r="J422" s="643"/>
      <c r="K422" s="643"/>
      <c r="L422" s="643"/>
      <c r="M422" s="643"/>
      <c r="N422" s="644"/>
    </row>
    <row r="423" spans="3:14" ht="13.5" customHeight="1" x14ac:dyDescent="0.2">
      <c r="C423" s="642"/>
      <c r="D423" s="643"/>
      <c r="E423" s="643"/>
      <c r="F423" s="643"/>
      <c r="G423" s="643"/>
      <c r="H423" s="643"/>
      <c r="I423" s="643"/>
      <c r="J423" s="643"/>
      <c r="K423" s="643"/>
      <c r="L423" s="643"/>
      <c r="M423" s="643"/>
      <c r="N423" s="644"/>
    </row>
    <row r="424" spans="3:14" ht="13.5" customHeight="1" x14ac:dyDescent="0.2">
      <c r="C424" s="642"/>
      <c r="D424" s="643"/>
      <c r="E424" s="643"/>
      <c r="F424" s="643"/>
      <c r="G424" s="643"/>
      <c r="H424" s="643"/>
      <c r="I424" s="643"/>
      <c r="J424" s="643"/>
      <c r="K424" s="643"/>
      <c r="L424" s="643"/>
      <c r="M424" s="643"/>
      <c r="N424" s="644"/>
    </row>
    <row r="425" spans="3:14" ht="13.5" customHeight="1" x14ac:dyDescent="0.2">
      <c r="C425" s="642"/>
      <c r="D425" s="643"/>
      <c r="E425" s="643"/>
      <c r="F425" s="643"/>
      <c r="G425" s="643"/>
      <c r="H425" s="643"/>
      <c r="I425" s="643"/>
      <c r="J425" s="643"/>
      <c r="K425" s="643"/>
      <c r="L425" s="643"/>
      <c r="M425" s="643"/>
      <c r="N425" s="644"/>
    </row>
    <row r="426" spans="3:14" ht="13.5" customHeight="1" x14ac:dyDescent="0.2">
      <c r="C426" s="642"/>
      <c r="D426" s="643"/>
      <c r="E426" s="643"/>
      <c r="F426" s="643"/>
      <c r="G426" s="643"/>
      <c r="H426" s="643"/>
      <c r="I426" s="643"/>
      <c r="J426" s="643"/>
      <c r="K426" s="643"/>
      <c r="L426" s="643"/>
      <c r="M426" s="643"/>
      <c r="N426" s="644"/>
    </row>
    <row r="427" spans="3:14" ht="13.5" customHeight="1" x14ac:dyDescent="0.2">
      <c r="C427" s="642"/>
      <c r="D427" s="643"/>
      <c r="E427" s="643"/>
      <c r="F427" s="643"/>
      <c r="G427" s="643"/>
      <c r="H427" s="643"/>
      <c r="I427" s="643"/>
      <c r="J427" s="643"/>
      <c r="K427" s="643"/>
      <c r="L427" s="643"/>
      <c r="M427" s="643"/>
      <c r="N427" s="644"/>
    </row>
    <row r="428" spans="3:14" ht="13.5" customHeight="1" x14ac:dyDescent="0.2">
      <c r="C428" s="642"/>
      <c r="D428" s="643"/>
      <c r="E428" s="643"/>
      <c r="F428" s="643"/>
      <c r="G428" s="643"/>
      <c r="H428" s="643"/>
      <c r="I428" s="643"/>
      <c r="J428" s="643"/>
      <c r="K428" s="643"/>
      <c r="L428" s="643"/>
      <c r="M428" s="643"/>
      <c r="N428" s="644"/>
    </row>
    <row r="429" spans="3:14" ht="13.5" customHeight="1" x14ac:dyDescent="0.2">
      <c r="C429" s="642"/>
      <c r="D429" s="643"/>
      <c r="E429" s="643"/>
      <c r="F429" s="643"/>
      <c r="G429" s="643"/>
      <c r="H429" s="643"/>
      <c r="I429" s="643"/>
      <c r="J429" s="643"/>
      <c r="K429" s="643"/>
      <c r="L429" s="643"/>
      <c r="M429" s="643"/>
      <c r="N429" s="644"/>
    </row>
    <row r="430" spans="3:14" ht="13.5" customHeight="1" x14ac:dyDescent="0.2">
      <c r="C430" s="642"/>
      <c r="D430" s="643"/>
      <c r="E430" s="643"/>
      <c r="F430" s="643"/>
      <c r="G430" s="643"/>
      <c r="H430" s="643"/>
      <c r="I430" s="643"/>
      <c r="J430" s="643"/>
      <c r="K430" s="643"/>
      <c r="L430" s="643"/>
      <c r="M430" s="643"/>
      <c r="N430" s="644"/>
    </row>
    <row r="431" spans="3:14" ht="13.5" customHeight="1" x14ac:dyDescent="0.2">
      <c r="C431" s="642"/>
      <c r="D431" s="643"/>
      <c r="E431" s="643"/>
      <c r="F431" s="643"/>
      <c r="G431" s="643"/>
      <c r="H431" s="643"/>
      <c r="I431" s="643"/>
      <c r="J431" s="643"/>
      <c r="K431" s="643"/>
      <c r="L431" s="643"/>
      <c r="M431" s="643"/>
      <c r="N431" s="644"/>
    </row>
    <row r="432" spans="3:14" ht="13.5" customHeight="1" x14ac:dyDescent="0.2">
      <c r="C432" s="642"/>
      <c r="D432" s="643"/>
      <c r="E432" s="643"/>
      <c r="F432" s="643"/>
      <c r="G432" s="643"/>
      <c r="H432" s="643"/>
      <c r="I432" s="643"/>
      <c r="J432" s="643"/>
      <c r="K432" s="643"/>
      <c r="L432" s="643"/>
      <c r="M432" s="643"/>
      <c r="N432" s="644"/>
    </row>
    <row r="433" spans="3:15" ht="13.5" customHeight="1" x14ac:dyDescent="0.2">
      <c r="C433" s="642"/>
      <c r="D433" s="643"/>
      <c r="E433" s="643"/>
      <c r="F433" s="643"/>
      <c r="G433" s="643"/>
      <c r="H433" s="643"/>
      <c r="I433" s="643"/>
      <c r="J433" s="643"/>
      <c r="K433" s="643"/>
      <c r="L433" s="643"/>
      <c r="M433" s="643"/>
      <c r="N433" s="644"/>
    </row>
    <row r="434" spans="3:15" ht="13.5" customHeight="1" x14ac:dyDescent="0.2">
      <c r="C434" s="642"/>
      <c r="D434" s="643"/>
      <c r="E434" s="643"/>
      <c r="F434" s="643"/>
      <c r="G434" s="643"/>
      <c r="H434" s="643"/>
      <c r="I434" s="643"/>
      <c r="J434" s="643"/>
      <c r="K434" s="643"/>
      <c r="L434" s="643"/>
      <c r="M434" s="643"/>
      <c r="N434" s="644"/>
    </row>
    <row r="435" spans="3:15" ht="13.5" customHeight="1" x14ac:dyDescent="0.2">
      <c r="C435" s="642"/>
      <c r="D435" s="643"/>
      <c r="E435" s="643"/>
      <c r="F435" s="643"/>
      <c r="G435" s="643"/>
      <c r="H435" s="643"/>
      <c r="I435" s="643"/>
      <c r="J435" s="643"/>
      <c r="K435" s="643"/>
      <c r="L435" s="643"/>
      <c r="M435" s="643"/>
      <c r="N435" s="644"/>
    </row>
    <row r="436" spans="3:15" ht="13.5" customHeight="1" x14ac:dyDescent="0.2">
      <c r="C436" s="642"/>
      <c r="D436" s="643"/>
      <c r="E436" s="643"/>
      <c r="F436" s="643"/>
      <c r="G436" s="643"/>
      <c r="H436" s="643"/>
      <c r="I436" s="643"/>
      <c r="J436" s="643"/>
      <c r="K436" s="643"/>
      <c r="L436" s="643"/>
      <c r="M436" s="643"/>
      <c r="N436" s="644"/>
    </row>
    <row r="437" spans="3:15" ht="13.5" customHeight="1" x14ac:dyDescent="0.2">
      <c r="C437" s="642"/>
      <c r="D437" s="643"/>
      <c r="E437" s="643"/>
      <c r="F437" s="643"/>
      <c r="G437" s="643"/>
      <c r="H437" s="643"/>
      <c r="I437" s="643"/>
      <c r="J437" s="643"/>
      <c r="K437" s="643"/>
      <c r="L437" s="643"/>
      <c r="M437" s="643"/>
      <c r="N437" s="644"/>
    </row>
    <row r="438" spans="3:15" ht="13.5" customHeight="1" x14ac:dyDescent="0.2">
      <c r="C438" s="642"/>
      <c r="D438" s="643"/>
      <c r="E438" s="643"/>
      <c r="F438" s="643"/>
      <c r="G438" s="643"/>
      <c r="H438" s="643"/>
      <c r="I438" s="643"/>
      <c r="J438" s="643"/>
      <c r="K438" s="643"/>
      <c r="L438" s="643"/>
      <c r="M438" s="643"/>
      <c r="N438" s="644"/>
    </row>
    <row r="439" spans="3:15" ht="13.5" customHeight="1" x14ac:dyDescent="0.2">
      <c r="C439" s="642"/>
      <c r="D439" s="643"/>
      <c r="E439" s="643"/>
      <c r="F439" s="643"/>
      <c r="G439" s="643"/>
      <c r="H439" s="643"/>
      <c r="I439" s="643"/>
      <c r="J439" s="643"/>
      <c r="K439" s="643"/>
      <c r="L439" s="643"/>
      <c r="M439" s="643"/>
      <c r="N439" s="644"/>
    </row>
    <row r="440" spans="3:15" ht="13.5" customHeight="1" x14ac:dyDescent="0.2">
      <c r="C440" s="642"/>
      <c r="D440" s="643"/>
      <c r="E440" s="643"/>
      <c r="F440" s="643"/>
      <c r="G440" s="643"/>
      <c r="H440" s="643"/>
      <c r="I440" s="643"/>
      <c r="J440" s="643"/>
      <c r="K440" s="643"/>
      <c r="L440" s="643"/>
      <c r="M440" s="643"/>
      <c r="N440" s="644"/>
    </row>
    <row r="441" spans="3:15" ht="13.5" customHeight="1" x14ac:dyDescent="0.2">
      <c r="C441" s="642"/>
      <c r="D441" s="643"/>
      <c r="E441" s="643"/>
      <c r="F441" s="643"/>
      <c r="G441" s="643"/>
      <c r="H441" s="643"/>
      <c r="I441" s="643"/>
      <c r="J441" s="643"/>
      <c r="K441" s="643"/>
      <c r="L441" s="643"/>
      <c r="M441" s="643"/>
      <c r="N441" s="644"/>
    </row>
    <row r="442" spans="3:15" ht="13.5" customHeight="1" x14ac:dyDescent="0.2">
      <c r="C442" s="642"/>
      <c r="D442" s="643"/>
      <c r="E442" s="643"/>
      <c r="F442" s="643"/>
      <c r="G442" s="643"/>
      <c r="H442" s="643"/>
      <c r="I442" s="643"/>
      <c r="J442" s="643"/>
      <c r="K442" s="643"/>
      <c r="L442" s="643"/>
      <c r="M442" s="643"/>
      <c r="N442" s="644"/>
    </row>
    <row r="443" spans="3:15" ht="13.5" customHeight="1" x14ac:dyDescent="0.2">
      <c r="C443" s="642"/>
      <c r="D443" s="643"/>
      <c r="E443" s="643"/>
      <c r="F443" s="643"/>
      <c r="G443" s="643"/>
      <c r="H443" s="643"/>
      <c r="I443" s="643"/>
      <c r="J443" s="643"/>
      <c r="K443" s="643"/>
      <c r="L443" s="643"/>
      <c r="M443" s="643"/>
      <c r="N443" s="644"/>
    </row>
    <row r="444" spans="3:15" ht="13.5" customHeight="1" x14ac:dyDescent="0.2">
      <c r="C444" s="645"/>
      <c r="D444" s="646"/>
      <c r="E444" s="646"/>
      <c r="F444" s="646"/>
      <c r="G444" s="646"/>
      <c r="H444" s="646"/>
      <c r="I444" s="646"/>
      <c r="J444" s="646"/>
      <c r="K444" s="646"/>
      <c r="L444" s="646"/>
      <c r="M444" s="646"/>
      <c r="N444" s="647"/>
    </row>
    <row r="445" spans="3:15" ht="13.5" customHeight="1" x14ac:dyDescent="0.2">
      <c r="D445" s="472"/>
      <c r="E445" s="472"/>
      <c r="F445" s="472"/>
      <c r="G445" s="472"/>
      <c r="H445" s="472"/>
      <c r="I445" s="472"/>
      <c r="J445" s="472"/>
      <c r="K445" s="472"/>
      <c r="L445" s="472"/>
      <c r="M445" s="472"/>
      <c r="N445" s="472"/>
      <c r="O445" s="178"/>
    </row>
    <row r="446" spans="3:15" ht="13.5" customHeight="1" x14ac:dyDescent="0.2">
      <c r="C446" s="639" t="s">
        <v>285</v>
      </c>
      <c r="D446" s="640"/>
      <c r="E446" s="640"/>
      <c r="F446" s="640"/>
      <c r="G446" s="640"/>
      <c r="H446" s="640"/>
      <c r="I446" s="640"/>
      <c r="J446" s="640"/>
      <c r="K446" s="640"/>
      <c r="L446" s="640"/>
      <c r="M446" s="640"/>
      <c r="N446" s="641"/>
    </row>
    <row r="447" spans="3:15" ht="13.5" customHeight="1" x14ac:dyDescent="0.2">
      <c r="C447" s="642"/>
      <c r="D447" s="643"/>
      <c r="E447" s="643"/>
      <c r="F447" s="643"/>
      <c r="G447" s="643"/>
      <c r="H447" s="643"/>
      <c r="I447" s="643"/>
      <c r="J447" s="643"/>
      <c r="K447" s="643"/>
      <c r="L447" s="643"/>
      <c r="M447" s="643"/>
      <c r="N447" s="644"/>
    </row>
    <row r="448" spans="3:15" ht="13.5" customHeight="1" x14ac:dyDescent="0.2">
      <c r="C448" s="642"/>
      <c r="D448" s="643"/>
      <c r="E448" s="643"/>
      <c r="F448" s="643"/>
      <c r="G448" s="643"/>
      <c r="H448" s="643"/>
      <c r="I448" s="643"/>
      <c r="J448" s="643"/>
      <c r="K448" s="643"/>
      <c r="L448" s="643"/>
      <c r="M448" s="643"/>
      <c r="N448" s="644"/>
    </row>
    <row r="449" spans="3:17" ht="13.5" customHeight="1" x14ac:dyDescent="0.2">
      <c r="C449" s="642"/>
      <c r="D449" s="643"/>
      <c r="E449" s="643"/>
      <c r="F449" s="643"/>
      <c r="G449" s="643"/>
      <c r="H449" s="643"/>
      <c r="I449" s="643"/>
      <c r="J449" s="643"/>
      <c r="K449" s="643"/>
      <c r="L449" s="643"/>
      <c r="M449" s="643"/>
      <c r="N449" s="644"/>
    </row>
    <row r="450" spans="3:17" ht="13.5" customHeight="1" x14ac:dyDescent="0.2">
      <c r="C450" s="642"/>
      <c r="D450" s="643"/>
      <c r="E450" s="643"/>
      <c r="F450" s="643"/>
      <c r="G450" s="643"/>
      <c r="H450" s="643"/>
      <c r="I450" s="643"/>
      <c r="J450" s="643"/>
      <c r="K450" s="643"/>
      <c r="L450" s="643"/>
      <c r="M450" s="643"/>
      <c r="N450" s="644"/>
      <c r="Q450" s="178"/>
    </row>
    <row r="451" spans="3:17" ht="13.5" customHeight="1" x14ac:dyDescent="0.2">
      <c r="C451" s="642"/>
      <c r="D451" s="643"/>
      <c r="E451" s="643"/>
      <c r="F451" s="643"/>
      <c r="G451" s="643"/>
      <c r="H451" s="643"/>
      <c r="I451" s="643"/>
      <c r="J451" s="643"/>
      <c r="K451" s="643"/>
      <c r="L451" s="643"/>
      <c r="M451" s="643"/>
      <c r="N451" s="644"/>
    </row>
    <row r="452" spans="3:17" ht="13.5" customHeight="1" x14ac:dyDescent="0.2">
      <c r="C452" s="642"/>
      <c r="D452" s="643"/>
      <c r="E452" s="643"/>
      <c r="F452" s="643"/>
      <c r="G452" s="643"/>
      <c r="H452" s="643"/>
      <c r="I452" s="643"/>
      <c r="J452" s="643"/>
      <c r="K452" s="643"/>
      <c r="L452" s="643"/>
      <c r="M452" s="643"/>
      <c r="N452" s="644"/>
    </row>
    <row r="453" spans="3:17" ht="13.5" customHeight="1" x14ac:dyDescent="0.2">
      <c r="C453" s="642"/>
      <c r="D453" s="643"/>
      <c r="E453" s="643"/>
      <c r="F453" s="643"/>
      <c r="G453" s="643"/>
      <c r="H453" s="643"/>
      <c r="I453" s="643"/>
      <c r="J453" s="643"/>
      <c r="K453" s="643"/>
      <c r="L453" s="643"/>
      <c r="M453" s="643"/>
      <c r="N453" s="644"/>
    </row>
    <row r="454" spans="3:17" ht="13.5" customHeight="1" x14ac:dyDescent="0.2">
      <c r="C454" s="642"/>
      <c r="D454" s="643"/>
      <c r="E454" s="643"/>
      <c r="F454" s="643"/>
      <c r="G454" s="643"/>
      <c r="H454" s="643"/>
      <c r="I454" s="643"/>
      <c r="J454" s="643"/>
      <c r="K454" s="643"/>
      <c r="L454" s="643"/>
      <c r="M454" s="643"/>
      <c r="N454" s="644"/>
    </row>
    <row r="455" spans="3:17" ht="13.5" customHeight="1" x14ac:dyDescent="0.2">
      <c r="C455" s="642"/>
      <c r="D455" s="643"/>
      <c r="E455" s="643"/>
      <c r="F455" s="643"/>
      <c r="G455" s="643"/>
      <c r="H455" s="643"/>
      <c r="I455" s="643"/>
      <c r="J455" s="643"/>
      <c r="K455" s="643"/>
      <c r="L455" s="643"/>
      <c r="M455" s="643"/>
      <c r="N455" s="644"/>
    </row>
    <row r="456" spans="3:17" ht="13.5" customHeight="1" x14ac:dyDescent="0.2">
      <c r="C456" s="645"/>
      <c r="D456" s="646"/>
      <c r="E456" s="646"/>
      <c r="F456" s="646"/>
      <c r="G456" s="646"/>
      <c r="H456" s="646"/>
      <c r="I456" s="646"/>
      <c r="J456" s="646"/>
      <c r="K456" s="646"/>
      <c r="L456" s="646"/>
      <c r="M456" s="646"/>
      <c r="N456" s="647"/>
    </row>
    <row r="457" spans="3:17" ht="13.5" customHeight="1" x14ac:dyDescent="0.2"/>
    <row r="458" spans="3:17" ht="13.5" customHeight="1" x14ac:dyDescent="0.2"/>
    <row r="459" spans="3:17" ht="13.5" customHeight="1" x14ac:dyDescent="0.2"/>
    <row r="460" spans="3:17" ht="13.5" customHeight="1" x14ac:dyDescent="0.2"/>
    <row r="461" spans="3:17" ht="13.5" customHeight="1" x14ac:dyDescent="0.2">
      <c r="C461" s="639" t="s">
        <v>304</v>
      </c>
      <c r="D461" s="648"/>
      <c r="E461" s="648"/>
      <c r="F461" s="648"/>
      <c r="G461" s="648"/>
      <c r="H461" s="648"/>
      <c r="I461" s="648"/>
      <c r="J461" s="648"/>
      <c r="K461" s="648"/>
      <c r="L461" s="648"/>
      <c r="M461" s="648"/>
      <c r="N461" s="649"/>
    </row>
    <row r="462" spans="3:17" ht="13.5" customHeight="1" x14ac:dyDescent="0.2">
      <c r="C462" s="650"/>
      <c r="D462" s="651"/>
      <c r="E462" s="651"/>
      <c r="F462" s="651"/>
      <c r="G462" s="651"/>
      <c r="H462" s="651"/>
      <c r="I462" s="651"/>
      <c r="J462" s="651"/>
      <c r="K462" s="651"/>
      <c r="L462" s="651"/>
      <c r="M462" s="651"/>
      <c r="N462" s="652"/>
      <c r="Q462" s="178"/>
    </row>
    <row r="463" spans="3:17" ht="13.5" customHeight="1" x14ac:dyDescent="0.2">
      <c r="C463" s="650"/>
      <c r="D463" s="651"/>
      <c r="E463" s="651"/>
      <c r="F463" s="651"/>
      <c r="G463" s="651"/>
      <c r="H463" s="651"/>
      <c r="I463" s="651"/>
      <c r="J463" s="651"/>
      <c r="K463" s="651"/>
      <c r="L463" s="651"/>
      <c r="M463" s="651"/>
      <c r="N463" s="652"/>
    </row>
    <row r="464" spans="3:17" ht="13.5" customHeight="1" x14ac:dyDescent="0.2">
      <c r="C464" s="650"/>
      <c r="D464" s="651"/>
      <c r="E464" s="651"/>
      <c r="F464" s="651"/>
      <c r="G464" s="651"/>
      <c r="H464" s="651"/>
      <c r="I464" s="651"/>
      <c r="J464" s="651"/>
      <c r="K464" s="651"/>
      <c r="L464" s="651"/>
      <c r="M464" s="651"/>
      <c r="N464" s="652"/>
    </row>
    <row r="465" spans="3:14" ht="13.5" customHeight="1" x14ac:dyDescent="0.2">
      <c r="C465" s="650"/>
      <c r="D465" s="651"/>
      <c r="E465" s="651"/>
      <c r="F465" s="651"/>
      <c r="G465" s="651"/>
      <c r="H465" s="651"/>
      <c r="I465" s="651"/>
      <c r="J465" s="651"/>
      <c r="K465" s="651"/>
      <c r="L465" s="651"/>
      <c r="M465" s="651"/>
      <c r="N465" s="652"/>
    </row>
    <row r="466" spans="3:14" ht="13.5" customHeight="1" x14ac:dyDescent="0.2">
      <c r="C466" s="650"/>
      <c r="D466" s="651"/>
      <c r="E466" s="651"/>
      <c r="F466" s="651"/>
      <c r="G466" s="651"/>
      <c r="H466" s="651"/>
      <c r="I466" s="651"/>
      <c r="J466" s="651"/>
      <c r="K466" s="651"/>
      <c r="L466" s="651"/>
      <c r="M466" s="651"/>
      <c r="N466" s="652"/>
    </row>
    <row r="467" spans="3:14" ht="13.5" customHeight="1" x14ac:dyDescent="0.2">
      <c r="C467" s="650"/>
      <c r="D467" s="651"/>
      <c r="E467" s="651"/>
      <c r="F467" s="651"/>
      <c r="G467" s="651"/>
      <c r="H467" s="651"/>
      <c r="I467" s="651"/>
      <c r="J467" s="651"/>
      <c r="K467" s="651"/>
      <c r="L467" s="651"/>
      <c r="M467" s="651"/>
      <c r="N467" s="652"/>
    </row>
    <row r="468" spans="3:14" ht="13.5" customHeight="1" x14ac:dyDescent="0.2">
      <c r="C468" s="650"/>
      <c r="D468" s="651"/>
      <c r="E468" s="651"/>
      <c r="F468" s="651"/>
      <c r="G468" s="651"/>
      <c r="H468" s="651"/>
      <c r="I468" s="651"/>
      <c r="J468" s="651"/>
      <c r="K468" s="651"/>
      <c r="L468" s="651"/>
      <c r="M468" s="651"/>
      <c r="N468" s="652"/>
    </row>
    <row r="469" spans="3:14" ht="13.5" customHeight="1" x14ac:dyDescent="0.2">
      <c r="C469" s="650"/>
      <c r="D469" s="651"/>
      <c r="E469" s="651"/>
      <c r="F469" s="651"/>
      <c r="G469" s="651"/>
      <c r="H469" s="651"/>
      <c r="I469" s="651"/>
      <c r="J469" s="651"/>
      <c r="K469" s="651"/>
      <c r="L469" s="651"/>
      <c r="M469" s="651"/>
      <c r="N469" s="652"/>
    </row>
    <row r="470" spans="3:14" ht="13.5" customHeight="1" x14ac:dyDescent="0.2">
      <c r="C470" s="650"/>
      <c r="D470" s="651"/>
      <c r="E470" s="651"/>
      <c r="F470" s="651"/>
      <c r="G470" s="651"/>
      <c r="H470" s="651"/>
      <c r="I470" s="651"/>
      <c r="J470" s="651"/>
      <c r="K470" s="651"/>
      <c r="L470" s="651"/>
      <c r="M470" s="651"/>
      <c r="N470" s="652"/>
    </row>
    <row r="471" spans="3:14" ht="13.5" customHeight="1" x14ac:dyDescent="0.2">
      <c r="C471" s="650"/>
      <c r="D471" s="651"/>
      <c r="E471" s="651"/>
      <c r="F471" s="651"/>
      <c r="G471" s="651"/>
      <c r="H471" s="651"/>
      <c r="I471" s="651"/>
      <c r="J471" s="651"/>
      <c r="K471" s="651"/>
      <c r="L471" s="651"/>
      <c r="M471" s="651"/>
      <c r="N471" s="652"/>
    </row>
    <row r="472" spans="3:14" ht="13.5" customHeight="1" x14ac:dyDescent="0.2">
      <c r="C472" s="650"/>
      <c r="D472" s="651"/>
      <c r="E472" s="651"/>
      <c r="F472" s="651"/>
      <c r="G472" s="651"/>
      <c r="H472" s="651"/>
      <c r="I472" s="651"/>
      <c r="J472" s="651"/>
      <c r="K472" s="651"/>
      <c r="L472" s="651"/>
      <c r="M472" s="651"/>
      <c r="N472" s="652"/>
    </row>
    <row r="473" spans="3:14" ht="13.5" customHeight="1" x14ac:dyDescent="0.2">
      <c r="C473" s="650"/>
      <c r="D473" s="651"/>
      <c r="E473" s="651"/>
      <c r="F473" s="651"/>
      <c r="G473" s="651"/>
      <c r="H473" s="651"/>
      <c r="I473" s="651"/>
      <c r="J473" s="651"/>
      <c r="K473" s="651"/>
      <c r="L473" s="651"/>
      <c r="M473" s="651"/>
      <c r="N473" s="652"/>
    </row>
    <row r="474" spans="3:14" ht="13.5" customHeight="1" x14ac:dyDescent="0.2">
      <c r="C474" s="650"/>
      <c r="D474" s="651"/>
      <c r="E474" s="651"/>
      <c r="F474" s="651"/>
      <c r="G474" s="651"/>
      <c r="H474" s="651"/>
      <c r="I474" s="651"/>
      <c r="J474" s="651"/>
      <c r="K474" s="651"/>
      <c r="L474" s="651"/>
      <c r="M474" s="651"/>
      <c r="N474" s="652"/>
    </row>
    <row r="475" spans="3:14" ht="13.5" customHeight="1" x14ac:dyDescent="0.2">
      <c r="C475" s="650"/>
      <c r="D475" s="651"/>
      <c r="E475" s="651"/>
      <c r="F475" s="651"/>
      <c r="G475" s="651"/>
      <c r="H475" s="651"/>
      <c r="I475" s="651"/>
      <c r="J475" s="651"/>
      <c r="K475" s="651"/>
      <c r="L475" s="651"/>
      <c r="M475" s="651"/>
      <c r="N475" s="652"/>
    </row>
    <row r="476" spans="3:14" ht="13.5" customHeight="1" x14ac:dyDescent="0.2">
      <c r="C476" s="650"/>
      <c r="D476" s="651"/>
      <c r="E476" s="651"/>
      <c r="F476" s="651"/>
      <c r="G476" s="651"/>
      <c r="H476" s="651"/>
      <c r="I476" s="651"/>
      <c r="J476" s="651"/>
      <c r="K476" s="651"/>
      <c r="L476" s="651"/>
      <c r="M476" s="651"/>
      <c r="N476" s="652"/>
    </row>
    <row r="477" spans="3:14" ht="13.5" customHeight="1" x14ac:dyDescent="0.2">
      <c r="C477" s="650"/>
      <c r="D477" s="651"/>
      <c r="E477" s="651"/>
      <c r="F477" s="651"/>
      <c r="G477" s="651"/>
      <c r="H477" s="651"/>
      <c r="I477" s="651"/>
      <c r="J477" s="651"/>
      <c r="K477" s="651"/>
      <c r="L477" s="651"/>
      <c r="M477" s="651"/>
      <c r="N477" s="652"/>
    </row>
    <row r="478" spans="3:14" ht="13.5" customHeight="1" x14ac:dyDescent="0.2">
      <c r="C478" s="650"/>
      <c r="D478" s="651"/>
      <c r="E478" s="651"/>
      <c r="F478" s="651"/>
      <c r="G478" s="651"/>
      <c r="H478" s="651"/>
      <c r="I478" s="651"/>
      <c r="J478" s="651"/>
      <c r="K478" s="651"/>
      <c r="L478" s="651"/>
      <c r="M478" s="651"/>
      <c r="N478" s="652"/>
    </row>
    <row r="479" spans="3:14" ht="13.5" customHeight="1" x14ac:dyDescent="0.2">
      <c r="C479" s="650"/>
      <c r="D479" s="651"/>
      <c r="E479" s="651"/>
      <c r="F479" s="651"/>
      <c r="G479" s="651"/>
      <c r="H479" s="651"/>
      <c r="I479" s="651"/>
      <c r="J479" s="651"/>
      <c r="K479" s="651"/>
      <c r="L479" s="651"/>
      <c r="M479" s="651"/>
      <c r="N479" s="652"/>
    </row>
    <row r="480" spans="3:14" ht="13.5" customHeight="1" x14ac:dyDescent="0.2">
      <c r="C480" s="650"/>
      <c r="D480" s="651"/>
      <c r="E480" s="651"/>
      <c r="F480" s="651"/>
      <c r="G480" s="651"/>
      <c r="H480" s="651"/>
      <c r="I480" s="651"/>
      <c r="J480" s="651"/>
      <c r="K480" s="651"/>
      <c r="L480" s="651"/>
      <c r="M480" s="651"/>
      <c r="N480" s="652"/>
    </row>
    <row r="481" spans="3:14" ht="13.5" customHeight="1" x14ac:dyDescent="0.2">
      <c r="C481" s="650"/>
      <c r="D481" s="651"/>
      <c r="E481" s="651"/>
      <c r="F481" s="651"/>
      <c r="G481" s="651"/>
      <c r="H481" s="651"/>
      <c r="I481" s="651"/>
      <c r="J481" s="651"/>
      <c r="K481" s="651"/>
      <c r="L481" s="651"/>
      <c r="M481" s="651"/>
      <c r="N481" s="652"/>
    </row>
    <row r="482" spans="3:14" ht="13.5" customHeight="1" x14ac:dyDescent="0.2">
      <c r="C482" s="650"/>
      <c r="D482" s="651"/>
      <c r="E482" s="651"/>
      <c r="F482" s="651"/>
      <c r="G482" s="651"/>
      <c r="H482" s="651"/>
      <c r="I482" s="651"/>
      <c r="J482" s="651"/>
      <c r="K482" s="651"/>
      <c r="L482" s="651"/>
      <c r="M482" s="651"/>
      <c r="N482" s="652"/>
    </row>
    <row r="483" spans="3:14" ht="13.5" customHeight="1" x14ac:dyDescent="0.2">
      <c r="C483" s="650"/>
      <c r="D483" s="651"/>
      <c r="E483" s="651"/>
      <c r="F483" s="651"/>
      <c r="G483" s="651"/>
      <c r="H483" s="651"/>
      <c r="I483" s="651"/>
      <c r="J483" s="651"/>
      <c r="K483" s="651"/>
      <c r="L483" s="651"/>
      <c r="M483" s="651"/>
      <c r="N483" s="652"/>
    </row>
    <row r="484" spans="3:14" ht="13.5" customHeight="1" x14ac:dyDescent="0.2">
      <c r="C484" s="650"/>
      <c r="D484" s="651"/>
      <c r="E484" s="651"/>
      <c r="F484" s="651"/>
      <c r="G484" s="651"/>
      <c r="H484" s="651"/>
      <c r="I484" s="651"/>
      <c r="J484" s="651"/>
      <c r="K484" s="651"/>
      <c r="L484" s="651"/>
      <c r="M484" s="651"/>
      <c r="N484" s="652"/>
    </row>
    <row r="485" spans="3:14" ht="13.5" customHeight="1" x14ac:dyDescent="0.2">
      <c r="C485" s="650"/>
      <c r="D485" s="651"/>
      <c r="E485" s="651"/>
      <c r="F485" s="651"/>
      <c r="G485" s="651"/>
      <c r="H485" s="651"/>
      <c r="I485" s="651"/>
      <c r="J485" s="651"/>
      <c r="K485" s="651"/>
      <c r="L485" s="651"/>
      <c r="M485" s="651"/>
      <c r="N485" s="652"/>
    </row>
    <row r="486" spans="3:14" ht="13.5" customHeight="1" x14ac:dyDescent="0.2">
      <c r="C486" s="650"/>
      <c r="D486" s="651"/>
      <c r="E486" s="651"/>
      <c r="F486" s="651"/>
      <c r="G486" s="651"/>
      <c r="H486" s="651"/>
      <c r="I486" s="651"/>
      <c r="J486" s="651"/>
      <c r="K486" s="651"/>
      <c r="L486" s="651"/>
      <c r="M486" s="651"/>
      <c r="N486" s="652"/>
    </row>
    <row r="487" spans="3:14" ht="13.5" customHeight="1" x14ac:dyDescent="0.2">
      <c r="C487" s="650"/>
      <c r="D487" s="651"/>
      <c r="E487" s="651"/>
      <c r="F487" s="651"/>
      <c r="G487" s="651"/>
      <c r="H487" s="651"/>
      <c r="I487" s="651"/>
      <c r="J487" s="651"/>
      <c r="K487" s="651"/>
      <c r="L487" s="651"/>
      <c r="M487" s="651"/>
      <c r="N487" s="652"/>
    </row>
    <row r="488" spans="3:14" ht="13.5" customHeight="1" x14ac:dyDescent="0.2">
      <c r="C488" s="650"/>
      <c r="D488" s="651"/>
      <c r="E488" s="651"/>
      <c r="F488" s="651"/>
      <c r="G488" s="651"/>
      <c r="H488" s="651"/>
      <c r="I488" s="651"/>
      <c r="J488" s="651"/>
      <c r="K488" s="651"/>
      <c r="L488" s="651"/>
      <c r="M488" s="651"/>
      <c r="N488" s="652"/>
    </row>
    <row r="489" spans="3:14" ht="13.5" customHeight="1" x14ac:dyDescent="0.2">
      <c r="C489" s="653"/>
      <c r="D489" s="654"/>
      <c r="E489" s="654"/>
      <c r="F489" s="654"/>
      <c r="G489" s="654"/>
      <c r="H489" s="654"/>
      <c r="I489" s="654"/>
      <c r="J489" s="654"/>
      <c r="K489" s="654"/>
      <c r="L489" s="654"/>
      <c r="M489" s="654"/>
      <c r="N489" s="655"/>
    </row>
    <row r="490" spans="3:14" ht="13.5" customHeight="1" x14ac:dyDescent="0.2"/>
    <row r="491" spans="3:14" ht="13.5" customHeight="1" x14ac:dyDescent="0.2"/>
    <row r="492" spans="3:14" ht="13.5" customHeight="1" x14ac:dyDescent="0.2">
      <c r="C492" s="639" t="s">
        <v>294</v>
      </c>
      <c r="D492" s="640"/>
      <c r="E492" s="640"/>
      <c r="F492" s="640"/>
      <c r="G492" s="640"/>
      <c r="H492" s="640"/>
      <c r="I492" s="640"/>
      <c r="J492" s="640"/>
      <c r="K492" s="640"/>
      <c r="L492" s="640"/>
      <c r="M492" s="640"/>
      <c r="N492" s="641"/>
    </row>
    <row r="493" spans="3:14" ht="13.5" customHeight="1" x14ac:dyDescent="0.2">
      <c r="C493" s="642"/>
      <c r="D493" s="643"/>
      <c r="E493" s="643"/>
      <c r="F493" s="643"/>
      <c r="G493" s="643"/>
      <c r="H493" s="643"/>
      <c r="I493" s="643"/>
      <c r="J493" s="643"/>
      <c r="K493" s="643"/>
      <c r="L493" s="643"/>
      <c r="M493" s="643"/>
      <c r="N493" s="644"/>
    </row>
    <row r="494" spans="3:14" ht="13.5" customHeight="1" x14ac:dyDescent="0.2">
      <c r="C494" s="642"/>
      <c r="D494" s="643"/>
      <c r="E494" s="643"/>
      <c r="F494" s="643"/>
      <c r="G494" s="643"/>
      <c r="H494" s="643"/>
      <c r="I494" s="643"/>
      <c r="J494" s="643"/>
      <c r="K494" s="643"/>
      <c r="L494" s="643"/>
      <c r="M494" s="643"/>
      <c r="N494" s="644"/>
    </row>
    <row r="495" spans="3:14" ht="13.5" customHeight="1" x14ac:dyDescent="0.2">
      <c r="C495" s="642"/>
      <c r="D495" s="643"/>
      <c r="E495" s="643"/>
      <c r="F495" s="643"/>
      <c r="G495" s="643"/>
      <c r="H495" s="643"/>
      <c r="I495" s="643"/>
      <c r="J495" s="643"/>
      <c r="K495" s="643"/>
      <c r="L495" s="643"/>
      <c r="M495" s="643"/>
      <c r="N495" s="644"/>
    </row>
    <row r="496" spans="3:14" ht="13.5" customHeight="1" x14ac:dyDescent="0.2">
      <c r="C496" s="642"/>
      <c r="D496" s="643"/>
      <c r="E496" s="643"/>
      <c r="F496" s="643"/>
      <c r="G496" s="643"/>
      <c r="H496" s="643"/>
      <c r="I496" s="643"/>
      <c r="J496" s="643"/>
      <c r="K496" s="643"/>
      <c r="L496" s="643"/>
      <c r="M496" s="643"/>
      <c r="N496" s="644"/>
    </row>
    <row r="497" spans="3:14" ht="13.5" customHeight="1" x14ac:dyDescent="0.2">
      <c r="C497" s="642"/>
      <c r="D497" s="643"/>
      <c r="E497" s="643"/>
      <c r="F497" s="643"/>
      <c r="G497" s="643"/>
      <c r="H497" s="643"/>
      <c r="I497" s="643"/>
      <c r="J497" s="643"/>
      <c r="K497" s="643"/>
      <c r="L497" s="643"/>
      <c r="M497" s="643"/>
      <c r="N497" s="644"/>
    </row>
    <row r="498" spans="3:14" ht="13.5" customHeight="1" x14ac:dyDescent="0.2">
      <c r="C498" s="642"/>
      <c r="D498" s="643"/>
      <c r="E498" s="643"/>
      <c r="F498" s="643"/>
      <c r="G498" s="643"/>
      <c r="H498" s="643"/>
      <c r="I498" s="643"/>
      <c r="J498" s="643"/>
      <c r="K498" s="643"/>
      <c r="L498" s="643"/>
      <c r="M498" s="643"/>
      <c r="N498" s="644"/>
    </row>
    <row r="499" spans="3:14" ht="13.5" customHeight="1" x14ac:dyDescent="0.2">
      <c r="C499" s="642"/>
      <c r="D499" s="643"/>
      <c r="E499" s="643"/>
      <c r="F499" s="643"/>
      <c r="G499" s="643"/>
      <c r="H499" s="643"/>
      <c r="I499" s="643"/>
      <c r="J499" s="643"/>
      <c r="K499" s="643"/>
      <c r="L499" s="643"/>
      <c r="M499" s="643"/>
      <c r="N499" s="644"/>
    </row>
    <row r="500" spans="3:14" ht="13.5" customHeight="1" x14ac:dyDescent="0.2">
      <c r="C500" s="642"/>
      <c r="D500" s="643"/>
      <c r="E500" s="643"/>
      <c r="F500" s="643"/>
      <c r="G500" s="643"/>
      <c r="H500" s="643"/>
      <c r="I500" s="643"/>
      <c r="J500" s="643"/>
      <c r="K500" s="643"/>
      <c r="L500" s="643"/>
      <c r="M500" s="643"/>
      <c r="N500" s="644"/>
    </row>
    <row r="501" spans="3:14" ht="13.5" customHeight="1" x14ac:dyDescent="0.2">
      <c r="C501" s="642"/>
      <c r="D501" s="643"/>
      <c r="E501" s="643"/>
      <c r="F501" s="643"/>
      <c r="G501" s="643"/>
      <c r="H501" s="643"/>
      <c r="I501" s="643"/>
      <c r="J501" s="643"/>
      <c r="K501" s="643"/>
      <c r="L501" s="643"/>
      <c r="M501" s="643"/>
      <c r="N501" s="644"/>
    </row>
    <row r="502" spans="3:14" ht="13.5" customHeight="1" x14ac:dyDescent="0.2">
      <c r="C502" s="642"/>
      <c r="D502" s="643"/>
      <c r="E502" s="643"/>
      <c r="F502" s="643"/>
      <c r="G502" s="643"/>
      <c r="H502" s="643"/>
      <c r="I502" s="643"/>
      <c r="J502" s="643"/>
      <c r="K502" s="643"/>
      <c r="L502" s="643"/>
      <c r="M502" s="643"/>
      <c r="N502" s="644"/>
    </row>
    <row r="503" spans="3:14" ht="13.5" customHeight="1" x14ac:dyDescent="0.2">
      <c r="C503" s="642"/>
      <c r="D503" s="643"/>
      <c r="E503" s="643"/>
      <c r="F503" s="643"/>
      <c r="G503" s="643"/>
      <c r="H503" s="643"/>
      <c r="I503" s="643"/>
      <c r="J503" s="643"/>
      <c r="K503" s="643"/>
      <c r="L503" s="643"/>
      <c r="M503" s="643"/>
      <c r="N503" s="644"/>
    </row>
    <row r="504" spans="3:14" ht="13.5" customHeight="1" x14ac:dyDescent="0.2">
      <c r="C504" s="642"/>
      <c r="D504" s="643"/>
      <c r="E504" s="643"/>
      <c r="F504" s="643"/>
      <c r="G504" s="643"/>
      <c r="H504" s="643"/>
      <c r="I504" s="643"/>
      <c r="J504" s="643"/>
      <c r="K504" s="643"/>
      <c r="L504" s="643"/>
      <c r="M504" s="643"/>
      <c r="N504" s="644"/>
    </row>
    <row r="505" spans="3:14" ht="13.5" customHeight="1" x14ac:dyDescent="0.2">
      <c r="C505" s="642"/>
      <c r="D505" s="643"/>
      <c r="E505" s="643"/>
      <c r="F505" s="643"/>
      <c r="G505" s="643"/>
      <c r="H505" s="643"/>
      <c r="I505" s="643"/>
      <c r="J505" s="643"/>
      <c r="K505" s="643"/>
      <c r="L505" s="643"/>
      <c r="M505" s="643"/>
      <c r="N505" s="644"/>
    </row>
    <row r="506" spans="3:14" ht="13.5" customHeight="1" x14ac:dyDescent="0.2">
      <c r="C506" s="642"/>
      <c r="D506" s="643"/>
      <c r="E506" s="643"/>
      <c r="F506" s="643"/>
      <c r="G506" s="643"/>
      <c r="H506" s="643"/>
      <c r="I506" s="643"/>
      <c r="J506" s="643"/>
      <c r="K506" s="643"/>
      <c r="L506" s="643"/>
      <c r="M506" s="643"/>
      <c r="N506" s="644"/>
    </row>
    <row r="507" spans="3:14" ht="13.5" customHeight="1" x14ac:dyDescent="0.2">
      <c r="C507" s="642"/>
      <c r="D507" s="643"/>
      <c r="E507" s="643"/>
      <c r="F507" s="643"/>
      <c r="G507" s="643"/>
      <c r="H507" s="643"/>
      <c r="I507" s="643"/>
      <c r="J507" s="643"/>
      <c r="K507" s="643"/>
      <c r="L507" s="643"/>
      <c r="M507" s="643"/>
      <c r="N507" s="644"/>
    </row>
    <row r="508" spans="3:14" ht="13.5" customHeight="1" x14ac:dyDescent="0.2">
      <c r="C508" s="642"/>
      <c r="D508" s="643"/>
      <c r="E508" s="643"/>
      <c r="F508" s="643"/>
      <c r="G508" s="643"/>
      <c r="H508" s="643"/>
      <c r="I508" s="643"/>
      <c r="J508" s="643"/>
      <c r="K508" s="643"/>
      <c r="L508" s="643"/>
      <c r="M508" s="643"/>
      <c r="N508" s="644"/>
    </row>
    <row r="509" spans="3:14" ht="13.5" customHeight="1" x14ac:dyDescent="0.2">
      <c r="C509" s="645"/>
      <c r="D509" s="646"/>
      <c r="E509" s="646"/>
      <c r="F509" s="646"/>
      <c r="G509" s="646"/>
      <c r="H509" s="646"/>
      <c r="I509" s="646"/>
      <c r="J509" s="646"/>
      <c r="K509" s="646"/>
      <c r="L509" s="646"/>
      <c r="M509" s="646"/>
      <c r="N509" s="647"/>
    </row>
    <row r="510" spans="3:14" ht="13.5" customHeight="1" x14ac:dyDescent="0.2"/>
    <row r="511" spans="3:14" ht="13.5" customHeight="1" x14ac:dyDescent="0.2"/>
    <row r="512" spans="3:14" ht="13.5" customHeight="1" x14ac:dyDescent="0.2"/>
    <row r="513" spans="3:14" ht="13.5" customHeight="1" x14ac:dyDescent="0.2"/>
    <row r="514" spans="3:14" ht="13.5" customHeight="1" x14ac:dyDescent="0.2">
      <c r="C514" s="639" t="s">
        <v>291</v>
      </c>
      <c r="D514" s="648"/>
      <c r="E514" s="648"/>
      <c r="F514" s="648"/>
      <c r="G514" s="648"/>
      <c r="H514" s="648"/>
      <c r="I514" s="648"/>
      <c r="J514" s="648"/>
      <c r="K514" s="648"/>
      <c r="L514" s="648"/>
      <c r="M514" s="648"/>
      <c r="N514" s="649"/>
    </row>
    <row r="515" spans="3:14" ht="13.5" customHeight="1" x14ac:dyDescent="0.2">
      <c r="C515" s="650"/>
      <c r="D515" s="651"/>
      <c r="E515" s="651"/>
      <c r="F515" s="651"/>
      <c r="G515" s="651"/>
      <c r="H515" s="651"/>
      <c r="I515" s="651"/>
      <c r="J515" s="651"/>
      <c r="K515" s="651"/>
      <c r="L515" s="651"/>
      <c r="M515" s="651"/>
      <c r="N515" s="652"/>
    </row>
    <row r="516" spans="3:14" ht="13.5" customHeight="1" x14ac:dyDescent="0.2">
      <c r="C516" s="650"/>
      <c r="D516" s="651"/>
      <c r="E516" s="651"/>
      <c r="F516" s="651"/>
      <c r="G516" s="651"/>
      <c r="H516" s="651"/>
      <c r="I516" s="651"/>
      <c r="J516" s="651"/>
      <c r="K516" s="651"/>
      <c r="L516" s="651"/>
      <c r="M516" s="651"/>
      <c r="N516" s="652"/>
    </row>
    <row r="517" spans="3:14" ht="13.5" customHeight="1" x14ac:dyDescent="0.2">
      <c r="C517" s="650"/>
      <c r="D517" s="651"/>
      <c r="E517" s="651"/>
      <c r="F517" s="651"/>
      <c r="G517" s="651"/>
      <c r="H517" s="651"/>
      <c r="I517" s="651"/>
      <c r="J517" s="651"/>
      <c r="K517" s="651"/>
      <c r="L517" s="651"/>
      <c r="M517" s="651"/>
      <c r="N517" s="652"/>
    </row>
    <row r="518" spans="3:14" x14ac:dyDescent="0.2">
      <c r="C518" s="650"/>
      <c r="D518" s="651"/>
      <c r="E518" s="651"/>
      <c r="F518" s="651"/>
      <c r="G518" s="651"/>
      <c r="H518" s="651"/>
      <c r="I518" s="651"/>
      <c r="J518" s="651"/>
      <c r="K518" s="651"/>
      <c r="L518" s="651"/>
      <c r="M518" s="651"/>
      <c r="N518" s="652"/>
    </row>
    <row r="519" spans="3:14" x14ac:dyDescent="0.2">
      <c r="C519" s="650"/>
      <c r="D519" s="651"/>
      <c r="E519" s="651"/>
      <c r="F519" s="651"/>
      <c r="G519" s="651"/>
      <c r="H519" s="651"/>
      <c r="I519" s="651"/>
      <c r="J519" s="651"/>
      <c r="K519" s="651"/>
      <c r="L519" s="651"/>
      <c r="M519" s="651"/>
      <c r="N519" s="652"/>
    </row>
    <row r="520" spans="3:14" x14ac:dyDescent="0.2">
      <c r="C520" s="650"/>
      <c r="D520" s="651"/>
      <c r="E520" s="651"/>
      <c r="F520" s="651"/>
      <c r="G520" s="651"/>
      <c r="H520" s="651"/>
      <c r="I520" s="651"/>
      <c r="J520" s="651"/>
      <c r="K520" s="651"/>
      <c r="L520" s="651"/>
      <c r="M520" s="651"/>
      <c r="N520" s="652"/>
    </row>
    <row r="521" spans="3:14" x14ac:dyDescent="0.2">
      <c r="C521" s="650"/>
      <c r="D521" s="651"/>
      <c r="E521" s="651"/>
      <c r="F521" s="651"/>
      <c r="G521" s="651"/>
      <c r="H521" s="651"/>
      <c r="I521" s="651"/>
      <c r="J521" s="651"/>
      <c r="K521" s="651"/>
      <c r="L521" s="651"/>
      <c r="M521" s="651"/>
      <c r="N521" s="652"/>
    </row>
    <row r="522" spans="3:14" x14ac:dyDescent="0.2">
      <c r="C522" s="650"/>
      <c r="D522" s="651"/>
      <c r="E522" s="651"/>
      <c r="F522" s="651"/>
      <c r="G522" s="651"/>
      <c r="H522" s="651"/>
      <c r="I522" s="651"/>
      <c r="J522" s="651"/>
      <c r="K522" s="651"/>
      <c r="L522" s="651"/>
      <c r="M522" s="651"/>
      <c r="N522" s="652"/>
    </row>
    <row r="523" spans="3:14" x14ac:dyDescent="0.2">
      <c r="C523" s="650"/>
      <c r="D523" s="651"/>
      <c r="E523" s="651"/>
      <c r="F523" s="651"/>
      <c r="G523" s="651"/>
      <c r="H523" s="651"/>
      <c r="I523" s="651"/>
      <c r="J523" s="651"/>
      <c r="K523" s="651"/>
      <c r="L523" s="651"/>
      <c r="M523" s="651"/>
      <c r="N523" s="652"/>
    </row>
    <row r="524" spans="3:14" x14ac:dyDescent="0.2">
      <c r="C524" s="650"/>
      <c r="D524" s="651"/>
      <c r="E524" s="651"/>
      <c r="F524" s="651"/>
      <c r="G524" s="651"/>
      <c r="H524" s="651"/>
      <c r="I524" s="651"/>
      <c r="J524" s="651"/>
      <c r="K524" s="651"/>
      <c r="L524" s="651"/>
      <c r="M524" s="651"/>
      <c r="N524" s="652"/>
    </row>
    <row r="525" spans="3:14" x14ac:dyDescent="0.2">
      <c r="C525" s="650"/>
      <c r="D525" s="651"/>
      <c r="E525" s="651"/>
      <c r="F525" s="651"/>
      <c r="G525" s="651"/>
      <c r="H525" s="651"/>
      <c r="I525" s="651"/>
      <c r="J525" s="651"/>
      <c r="K525" s="651"/>
      <c r="L525" s="651"/>
      <c r="M525" s="651"/>
      <c r="N525" s="652"/>
    </row>
    <row r="526" spans="3:14" x14ac:dyDescent="0.2">
      <c r="C526" s="650"/>
      <c r="D526" s="651"/>
      <c r="E526" s="651"/>
      <c r="F526" s="651"/>
      <c r="G526" s="651"/>
      <c r="H526" s="651"/>
      <c r="I526" s="651"/>
      <c r="J526" s="651"/>
      <c r="K526" s="651"/>
      <c r="L526" s="651"/>
      <c r="M526" s="651"/>
      <c r="N526" s="652"/>
    </row>
    <row r="527" spans="3:14" x14ac:dyDescent="0.2">
      <c r="C527" s="650"/>
      <c r="D527" s="651"/>
      <c r="E527" s="651"/>
      <c r="F527" s="651"/>
      <c r="G527" s="651"/>
      <c r="H527" s="651"/>
      <c r="I527" s="651"/>
      <c r="J527" s="651"/>
      <c r="K527" s="651"/>
      <c r="L527" s="651"/>
      <c r="M527" s="651"/>
      <c r="N527" s="652"/>
    </row>
    <row r="528" spans="3:14" x14ac:dyDescent="0.2">
      <c r="C528" s="650"/>
      <c r="D528" s="651"/>
      <c r="E528" s="651"/>
      <c r="F528" s="651"/>
      <c r="G528" s="651"/>
      <c r="H528" s="651"/>
      <c r="I528" s="651"/>
      <c r="J528" s="651"/>
      <c r="K528" s="651"/>
      <c r="L528" s="651"/>
      <c r="M528" s="651"/>
      <c r="N528" s="652"/>
    </row>
    <row r="529" spans="3:14" x14ac:dyDescent="0.2">
      <c r="C529" s="650"/>
      <c r="D529" s="651"/>
      <c r="E529" s="651"/>
      <c r="F529" s="651"/>
      <c r="G529" s="651"/>
      <c r="H529" s="651"/>
      <c r="I529" s="651"/>
      <c r="J529" s="651"/>
      <c r="K529" s="651"/>
      <c r="L529" s="651"/>
      <c r="M529" s="651"/>
      <c r="N529" s="652"/>
    </row>
    <row r="530" spans="3:14" x14ac:dyDescent="0.2">
      <c r="C530" s="650"/>
      <c r="D530" s="651"/>
      <c r="E530" s="651"/>
      <c r="F530" s="651"/>
      <c r="G530" s="651"/>
      <c r="H530" s="651"/>
      <c r="I530" s="651"/>
      <c r="J530" s="651"/>
      <c r="K530" s="651"/>
      <c r="L530" s="651"/>
      <c r="M530" s="651"/>
      <c r="N530" s="652"/>
    </row>
    <row r="531" spans="3:14" x14ac:dyDescent="0.2">
      <c r="C531" s="650"/>
      <c r="D531" s="651"/>
      <c r="E531" s="651"/>
      <c r="F531" s="651"/>
      <c r="G531" s="651"/>
      <c r="H531" s="651"/>
      <c r="I531" s="651"/>
      <c r="J531" s="651"/>
      <c r="K531" s="651"/>
      <c r="L531" s="651"/>
      <c r="M531" s="651"/>
      <c r="N531" s="652"/>
    </row>
    <row r="532" spans="3:14" x14ac:dyDescent="0.2">
      <c r="C532" s="650"/>
      <c r="D532" s="651"/>
      <c r="E532" s="651"/>
      <c r="F532" s="651"/>
      <c r="G532" s="651"/>
      <c r="H532" s="651"/>
      <c r="I532" s="651"/>
      <c r="J532" s="651"/>
      <c r="K532" s="651"/>
      <c r="L532" s="651"/>
      <c r="M532" s="651"/>
      <c r="N532" s="652"/>
    </row>
    <row r="533" spans="3:14" x14ac:dyDescent="0.2">
      <c r="C533" s="650"/>
      <c r="D533" s="651"/>
      <c r="E533" s="651"/>
      <c r="F533" s="651"/>
      <c r="G533" s="651"/>
      <c r="H533" s="651"/>
      <c r="I533" s="651"/>
      <c r="J533" s="651"/>
      <c r="K533" s="651"/>
      <c r="L533" s="651"/>
      <c r="M533" s="651"/>
      <c r="N533" s="652"/>
    </row>
    <row r="534" spans="3:14" x14ac:dyDescent="0.2">
      <c r="C534" s="650"/>
      <c r="D534" s="651"/>
      <c r="E534" s="651"/>
      <c r="F534" s="651"/>
      <c r="G534" s="651"/>
      <c r="H534" s="651"/>
      <c r="I534" s="651"/>
      <c r="J534" s="651"/>
      <c r="K534" s="651"/>
      <c r="L534" s="651"/>
      <c r="M534" s="651"/>
      <c r="N534" s="652"/>
    </row>
    <row r="535" spans="3:14" x14ac:dyDescent="0.2">
      <c r="C535" s="653"/>
      <c r="D535" s="654"/>
      <c r="E535" s="654"/>
      <c r="F535" s="654"/>
      <c r="G535" s="654"/>
      <c r="H535" s="654"/>
      <c r="I535" s="654"/>
      <c r="J535" s="654"/>
      <c r="K535" s="654"/>
      <c r="L535" s="654"/>
      <c r="M535" s="654"/>
      <c r="N535" s="655"/>
    </row>
    <row r="538" spans="3:14" ht="12.75" customHeight="1" x14ac:dyDescent="0.2">
      <c r="C538" s="639" t="s">
        <v>292</v>
      </c>
      <c r="D538" s="648"/>
      <c r="E538" s="648"/>
      <c r="F538" s="648"/>
      <c r="G538" s="648"/>
      <c r="H538" s="648"/>
      <c r="I538" s="648"/>
      <c r="J538" s="648"/>
      <c r="K538" s="648"/>
      <c r="L538" s="648"/>
      <c r="M538" s="648"/>
      <c r="N538" s="649"/>
    </row>
    <row r="539" spans="3:14" x14ac:dyDescent="0.2">
      <c r="C539" s="650"/>
      <c r="D539" s="651"/>
      <c r="E539" s="651"/>
      <c r="F539" s="651"/>
      <c r="G539" s="651"/>
      <c r="H539" s="651"/>
      <c r="I539" s="651"/>
      <c r="J539" s="651"/>
      <c r="K539" s="651"/>
      <c r="L539" s="651"/>
      <c r="M539" s="651"/>
      <c r="N539" s="652"/>
    </row>
    <row r="540" spans="3:14" x14ac:dyDescent="0.2">
      <c r="C540" s="650"/>
      <c r="D540" s="651"/>
      <c r="E540" s="651"/>
      <c r="F540" s="651"/>
      <c r="G540" s="651"/>
      <c r="H540" s="651"/>
      <c r="I540" s="651"/>
      <c r="J540" s="651"/>
      <c r="K540" s="651"/>
      <c r="L540" s="651"/>
      <c r="M540" s="651"/>
      <c r="N540" s="652"/>
    </row>
    <row r="541" spans="3:14" x14ac:dyDescent="0.2">
      <c r="C541" s="650"/>
      <c r="D541" s="651"/>
      <c r="E541" s="651"/>
      <c r="F541" s="651"/>
      <c r="G541" s="651"/>
      <c r="H541" s="651"/>
      <c r="I541" s="651"/>
      <c r="J541" s="651"/>
      <c r="K541" s="651"/>
      <c r="L541" s="651"/>
      <c r="M541" s="651"/>
      <c r="N541" s="652"/>
    </row>
    <row r="542" spans="3:14" x14ac:dyDescent="0.2">
      <c r="C542" s="650"/>
      <c r="D542" s="651"/>
      <c r="E542" s="651"/>
      <c r="F542" s="651"/>
      <c r="G542" s="651"/>
      <c r="H542" s="651"/>
      <c r="I542" s="651"/>
      <c r="J542" s="651"/>
      <c r="K542" s="651"/>
      <c r="L542" s="651"/>
      <c r="M542" s="651"/>
      <c r="N542" s="652"/>
    </row>
    <row r="543" spans="3:14" x14ac:dyDescent="0.2">
      <c r="C543" s="650"/>
      <c r="D543" s="651"/>
      <c r="E543" s="651"/>
      <c r="F543" s="651"/>
      <c r="G543" s="651"/>
      <c r="H543" s="651"/>
      <c r="I543" s="651"/>
      <c r="J543" s="651"/>
      <c r="K543" s="651"/>
      <c r="L543" s="651"/>
      <c r="M543" s="651"/>
      <c r="N543" s="652"/>
    </row>
    <row r="544" spans="3:14" x14ac:dyDescent="0.2">
      <c r="C544" s="650"/>
      <c r="D544" s="651"/>
      <c r="E544" s="651"/>
      <c r="F544" s="651"/>
      <c r="G544" s="651"/>
      <c r="H544" s="651"/>
      <c r="I544" s="651"/>
      <c r="J544" s="651"/>
      <c r="K544" s="651"/>
      <c r="L544" s="651"/>
      <c r="M544" s="651"/>
      <c r="N544" s="652"/>
    </row>
    <row r="545" spans="3:14" x14ac:dyDescent="0.2">
      <c r="C545" s="650"/>
      <c r="D545" s="651"/>
      <c r="E545" s="651"/>
      <c r="F545" s="651"/>
      <c r="G545" s="651"/>
      <c r="H545" s="651"/>
      <c r="I545" s="651"/>
      <c r="J545" s="651"/>
      <c r="K545" s="651"/>
      <c r="L545" s="651"/>
      <c r="M545" s="651"/>
      <c r="N545" s="652"/>
    </row>
    <row r="546" spans="3:14" x14ac:dyDescent="0.2">
      <c r="C546" s="650"/>
      <c r="D546" s="651"/>
      <c r="E546" s="651"/>
      <c r="F546" s="651"/>
      <c r="G546" s="651"/>
      <c r="H546" s="651"/>
      <c r="I546" s="651"/>
      <c r="J546" s="651"/>
      <c r="K546" s="651"/>
      <c r="L546" s="651"/>
      <c r="M546" s="651"/>
      <c r="N546" s="652"/>
    </row>
    <row r="547" spans="3:14" x14ac:dyDescent="0.2">
      <c r="C547" s="650"/>
      <c r="D547" s="651"/>
      <c r="E547" s="651"/>
      <c r="F547" s="651"/>
      <c r="G547" s="651"/>
      <c r="H547" s="651"/>
      <c r="I547" s="651"/>
      <c r="J547" s="651"/>
      <c r="K547" s="651"/>
      <c r="L547" s="651"/>
      <c r="M547" s="651"/>
      <c r="N547" s="652"/>
    </row>
    <row r="548" spans="3:14" x14ac:dyDescent="0.2">
      <c r="C548" s="650"/>
      <c r="D548" s="651"/>
      <c r="E548" s="651"/>
      <c r="F548" s="651"/>
      <c r="G548" s="651"/>
      <c r="H548" s="651"/>
      <c r="I548" s="651"/>
      <c r="J548" s="651"/>
      <c r="K548" s="651"/>
      <c r="L548" s="651"/>
      <c r="M548" s="651"/>
      <c r="N548" s="652"/>
    </row>
    <row r="549" spans="3:14" x14ac:dyDescent="0.2">
      <c r="C549" s="650"/>
      <c r="D549" s="651"/>
      <c r="E549" s="651"/>
      <c r="F549" s="651"/>
      <c r="G549" s="651"/>
      <c r="H549" s="651"/>
      <c r="I549" s="651"/>
      <c r="J549" s="651"/>
      <c r="K549" s="651"/>
      <c r="L549" s="651"/>
      <c r="M549" s="651"/>
      <c r="N549" s="652"/>
    </row>
    <row r="550" spans="3:14" x14ac:dyDescent="0.2">
      <c r="C550" s="650"/>
      <c r="D550" s="651"/>
      <c r="E550" s="651"/>
      <c r="F550" s="651"/>
      <c r="G550" s="651"/>
      <c r="H550" s="651"/>
      <c r="I550" s="651"/>
      <c r="J550" s="651"/>
      <c r="K550" s="651"/>
      <c r="L550" s="651"/>
      <c r="M550" s="651"/>
      <c r="N550" s="652"/>
    </row>
    <row r="551" spans="3:14" x14ac:dyDescent="0.2">
      <c r="C551" s="650"/>
      <c r="D551" s="651"/>
      <c r="E551" s="651"/>
      <c r="F551" s="651"/>
      <c r="G551" s="651"/>
      <c r="H551" s="651"/>
      <c r="I551" s="651"/>
      <c r="J551" s="651"/>
      <c r="K551" s="651"/>
      <c r="L551" s="651"/>
      <c r="M551" s="651"/>
      <c r="N551" s="652"/>
    </row>
    <row r="552" spans="3:14" x14ac:dyDescent="0.2">
      <c r="C552" s="650"/>
      <c r="D552" s="651"/>
      <c r="E552" s="651"/>
      <c r="F552" s="651"/>
      <c r="G552" s="651"/>
      <c r="H552" s="651"/>
      <c r="I552" s="651"/>
      <c r="J552" s="651"/>
      <c r="K552" s="651"/>
      <c r="L552" s="651"/>
      <c r="M552" s="651"/>
      <c r="N552" s="652"/>
    </row>
    <row r="553" spans="3:14" x14ac:dyDescent="0.2">
      <c r="C553" s="650"/>
      <c r="D553" s="651"/>
      <c r="E553" s="651"/>
      <c r="F553" s="651"/>
      <c r="G553" s="651"/>
      <c r="H553" s="651"/>
      <c r="I553" s="651"/>
      <c r="J553" s="651"/>
      <c r="K553" s="651"/>
      <c r="L553" s="651"/>
      <c r="M553" s="651"/>
      <c r="N553" s="652"/>
    </row>
    <row r="554" spans="3:14" x14ac:dyDescent="0.2">
      <c r="C554" s="650"/>
      <c r="D554" s="651"/>
      <c r="E554" s="651"/>
      <c r="F554" s="651"/>
      <c r="G554" s="651"/>
      <c r="H554" s="651"/>
      <c r="I554" s="651"/>
      <c r="J554" s="651"/>
      <c r="K554" s="651"/>
      <c r="L554" s="651"/>
      <c r="M554" s="651"/>
      <c r="N554" s="652"/>
    </row>
    <row r="555" spans="3:14" x14ac:dyDescent="0.2">
      <c r="C555" s="650"/>
      <c r="D555" s="651"/>
      <c r="E555" s="651"/>
      <c r="F555" s="651"/>
      <c r="G555" s="651"/>
      <c r="H555" s="651"/>
      <c r="I555" s="651"/>
      <c r="J555" s="651"/>
      <c r="K555" s="651"/>
      <c r="L555" s="651"/>
      <c r="M555" s="651"/>
      <c r="N555" s="652"/>
    </row>
    <row r="556" spans="3:14" x14ac:dyDescent="0.2">
      <c r="C556" s="650"/>
      <c r="D556" s="651"/>
      <c r="E556" s="651"/>
      <c r="F556" s="651"/>
      <c r="G556" s="651"/>
      <c r="H556" s="651"/>
      <c r="I556" s="651"/>
      <c r="J556" s="651"/>
      <c r="K556" s="651"/>
      <c r="L556" s="651"/>
      <c r="M556" s="651"/>
      <c r="N556" s="652"/>
    </row>
    <row r="557" spans="3:14" x14ac:dyDescent="0.2">
      <c r="C557" s="650"/>
      <c r="D557" s="651"/>
      <c r="E557" s="651"/>
      <c r="F557" s="651"/>
      <c r="G557" s="651"/>
      <c r="H557" s="651"/>
      <c r="I557" s="651"/>
      <c r="J557" s="651"/>
      <c r="K557" s="651"/>
      <c r="L557" s="651"/>
      <c r="M557" s="651"/>
      <c r="N557" s="652"/>
    </row>
    <row r="558" spans="3:14" x14ac:dyDescent="0.2">
      <c r="C558" s="650"/>
      <c r="D558" s="651"/>
      <c r="E558" s="651"/>
      <c r="F558" s="651"/>
      <c r="G558" s="651"/>
      <c r="H558" s="651"/>
      <c r="I558" s="651"/>
      <c r="J558" s="651"/>
      <c r="K558" s="651"/>
      <c r="L558" s="651"/>
      <c r="M558" s="651"/>
      <c r="N558" s="652"/>
    </row>
    <row r="559" spans="3:14" x14ac:dyDescent="0.2">
      <c r="C559" s="650"/>
      <c r="D559" s="651"/>
      <c r="E559" s="651"/>
      <c r="F559" s="651"/>
      <c r="G559" s="651"/>
      <c r="H559" s="651"/>
      <c r="I559" s="651"/>
      <c r="J559" s="651"/>
      <c r="K559" s="651"/>
      <c r="L559" s="651"/>
      <c r="M559" s="651"/>
      <c r="N559" s="652"/>
    </row>
    <row r="560" spans="3:14" x14ac:dyDescent="0.2">
      <c r="C560" s="650"/>
      <c r="D560" s="651"/>
      <c r="E560" s="651"/>
      <c r="F560" s="651"/>
      <c r="G560" s="651"/>
      <c r="H560" s="651"/>
      <c r="I560" s="651"/>
      <c r="J560" s="651"/>
      <c r="K560" s="651"/>
      <c r="L560" s="651"/>
      <c r="M560" s="651"/>
      <c r="N560" s="652"/>
    </row>
    <row r="561" spans="3:14" x14ac:dyDescent="0.2">
      <c r="C561" s="650"/>
      <c r="D561" s="651"/>
      <c r="E561" s="651"/>
      <c r="F561" s="651"/>
      <c r="G561" s="651"/>
      <c r="H561" s="651"/>
      <c r="I561" s="651"/>
      <c r="J561" s="651"/>
      <c r="K561" s="651"/>
      <c r="L561" s="651"/>
      <c r="M561" s="651"/>
      <c r="N561" s="652"/>
    </row>
    <row r="562" spans="3:14" x14ac:dyDescent="0.2">
      <c r="C562" s="650"/>
      <c r="D562" s="651"/>
      <c r="E562" s="651"/>
      <c r="F562" s="651"/>
      <c r="G562" s="651"/>
      <c r="H562" s="651"/>
      <c r="I562" s="651"/>
      <c r="J562" s="651"/>
      <c r="K562" s="651"/>
      <c r="L562" s="651"/>
      <c r="M562" s="651"/>
      <c r="N562" s="652"/>
    </row>
    <row r="563" spans="3:14" x14ac:dyDescent="0.2">
      <c r="C563" s="653"/>
      <c r="D563" s="654"/>
      <c r="E563" s="654"/>
      <c r="F563" s="654"/>
      <c r="G563" s="654"/>
      <c r="H563" s="654"/>
      <c r="I563" s="654"/>
      <c r="J563" s="654"/>
      <c r="K563" s="654"/>
      <c r="L563" s="654"/>
      <c r="M563" s="654"/>
      <c r="N563" s="655"/>
    </row>
    <row r="564" spans="3:14" x14ac:dyDescent="0.2">
      <c r="C564" s="471"/>
      <c r="D564" s="471"/>
      <c r="E564" s="471"/>
      <c r="F564" s="471"/>
      <c r="G564" s="471"/>
      <c r="H564" s="471"/>
      <c r="I564" s="471"/>
      <c r="J564" s="471"/>
      <c r="K564" s="471"/>
      <c r="L564" s="471"/>
      <c r="M564" s="471"/>
      <c r="N564" s="471"/>
    </row>
    <row r="565" spans="3:14" x14ac:dyDescent="0.2">
      <c r="C565" s="471"/>
      <c r="D565" s="471"/>
      <c r="E565" s="471"/>
      <c r="F565" s="471"/>
      <c r="G565" s="471"/>
      <c r="H565" s="471"/>
      <c r="I565" s="471"/>
      <c r="J565" s="471"/>
      <c r="K565" s="471"/>
      <c r="L565" s="471"/>
      <c r="M565" s="471"/>
      <c r="N565" s="471"/>
    </row>
    <row r="566" spans="3:14" x14ac:dyDescent="0.2">
      <c r="C566" s="471"/>
      <c r="D566" s="471"/>
      <c r="E566" s="471"/>
      <c r="F566" s="471"/>
      <c r="G566" s="471"/>
      <c r="H566" s="471"/>
      <c r="I566" s="471"/>
      <c r="J566" s="471"/>
      <c r="K566" s="471"/>
      <c r="L566" s="471"/>
      <c r="M566" s="471"/>
      <c r="N566" s="471"/>
    </row>
    <row r="567" spans="3:14" x14ac:dyDescent="0.2">
      <c r="C567" s="471"/>
      <c r="D567" s="471"/>
      <c r="E567" s="471"/>
      <c r="F567" s="471"/>
      <c r="G567" s="471"/>
      <c r="H567" s="471"/>
      <c r="I567" s="471"/>
      <c r="J567" s="471"/>
      <c r="K567" s="471"/>
      <c r="L567" s="471"/>
      <c r="M567" s="471"/>
      <c r="N567" s="471"/>
    </row>
    <row r="568" spans="3:14" x14ac:dyDescent="0.2">
      <c r="F568" s="372"/>
      <c r="G568" s="372"/>
      <c r="H568" s="372"/>
      <c r="I568" s="372"/>
      <c r="J568" s="372"/>
      <c r="K568" s="372"/>
    </row>
    <row r="569" spans="3:14" x14ac:dyDescent="0.2">
      <c r="F569" s="372"/>
      <c r="G569" s="372"/>
      <c r="H569" s="372"/>
      <c r="I569" s="372"/>
      <c r="J569" s="372"/>
      <c r="K569" s="372"/>
    </row>
    <row r="570" spans="3:14" x14ac:dyDescent="0.2">
      <c r="C570" s="639" t="s">
        <v>286</v>
      </c>
      <c r="D570" s="648"/>
      <c r="E570" s="648"/>
      <c r="F570" s="648"/>
      <c r="G570" s="648"/>
      <c r="H570" s="648"/>
      <c r="I570" s="648"/>
      <c r="J570" s="648"/>
      <c r="K570" s="648"/>
      <c r="L570" s="648"/>
      <c r="M570" s="648"/>
      <c r="N570" s="649"/>
    </row>
    <row r="571" spans="3:14" x14ac:dyDescent="0.2">
      <c r="C571" s="650"/>
      <c r="D571" s="651"/>
      <c r="E571" s="651"/>
      <c r="F571" s="651"/>
      <c r="G571" s="651"/>
      <c r="H571" s="651"/>
      <c r="I571" s="651"/>
      <c r="J571" s="651"/>
      <c r="K571" s="651"/>
      <c r="L571" s="651"/>
      <c r="M571" s="651"/>
      <c r="N571" s="652"/>
    </row>
    <row r="572" spans="3:14" x14ac:dyDescent="0.2">
      <c r="C572" s="650"/>
      <c r="D572" s="651"/>
      <c r="E572" s="651"/>
      <c r="F572" s="651"/>
      <c r="G572" s="651"/>
      <c r="H572" s="651"/>
      <c r="I572" s="651"/>
      <c r="J572" s="651"/>
      <c r="K572" s="651"/>
      <c r="L572" s="651"/>
      <c r="M572" s="651"/>
      <c r="N572" s="652"/>
    </row>
    <row r="573" spans="3:14" x14ac:dyDescent="0.2">
      <c r="C573" s="650"/>
      <c r="D573" s="651"/>
      <c r="E573" s="651"/>
      <c r="F573" s="651"/>
      <c r="G573" s="651"/>
      <c r="H573" s="651"/>
      <c r="I573" s="651"/>
      <c r="J573" s="651"/>
      <c r="K573" s="651"/>
      <c r="L573" s="651"/>
      <c r="M573" s="651"/>
      <c r="N573" s="652"/>
    </row>
    <row r="574" spans="3:14" x14ac:dyDescent="0.2">
      <c r="C574" s="650"/>
      <c r="D574" s="651"/>
      <c r="E574" s="651"/>
      <c r="F574" s="651"/>
      <c r="G574" s="651"/>
      <c r="H574" s="651"/>
      <c r="I574" s="651"/>
      <c r="J574" s="651"/>
      <c r="K574" s="651"/>
      <c r="L574" s="651"/>
      <c r="M574" s="651"/>
      <c r="N574" s="652"/>
    </row>
    <row r="575" spans="3:14" x14ac:dyDescent="0.2">
      <c r="C575" s="650"/>
      <c r="D575" s="651"/>
      <c r="E575" s="651"/>
      <c r="F575" s="651"/>
      <c r="G575" s="651"/>
      <c r="H575" s="651"/>
      <c r="I575" s="651"/>
      <c r="J575" s="651"/>
      <c r="K575" s="651"/>
      <c r="L575" s="651"/>
      <c r="M575" s="651"/>
      <c r="N575" s="652"/>
    </row>
    <row r="576" spans="3:14" x14ac:dyDescent="0.2">
      <c r="C576" s="653"/>
      <c r="D576" s="654"/>
      <c r="E576" s="654"/>
      <c r="F576" s="654"/>
      <c r="G576" s="654"/>
      <c r="H576" s="654"/>
      <c r="I576" s="654"/>
      <c r="J576" s="654"/>
      <c r="K576" s="654"/>
      <c r="L576" s="654"/>
      <c r="M576" s="654"/>
      <c r="N576" s="655"/>
    </row>
    <row r="577" spans="6:11" x14ac:dyDescent="0.2">
      <c r="F577" s="372"/>
      <c r="G577" s="372"/>
      <c r="H577" s="372"/>
      <c r="I577" s="372"/>
      <c r="J577" s="372"/>
      <c r="K577" s="372"/>
    </row>
    <row r="578" spans="6:11" x14ac:dyDescent="0.2">
      <c r="F578" s="372"/>
      <c r="G578" s="372"/>
      <c r="H578" s="372"/>
      <c r="I578" s="372"/>
      <c r="J578" s="372"/>
      <c r="K578" s="372"/>
    </row>
    <row r="579" spans="6:11" x14ac:dyDescent="0.2">
      <c r="F579" s="372"/>
      <c r="G579" s="372"/>
      <c r="H579" s="372"/>
      <c r="I579" s="372"/>
      <c r="J579" s="372"/>
      <c r="K579" s="372"/>
    </row>
    <row r="580" spans="6:11" x14ac:dyDescent="0.2">
      <c r="F580" s="372"/>
      <c r="G580" s="372"/>
      <c r="H580" s="372"/>
      <c r="I580" s="372"/>
      <c r="J580" s="372"/>
      <c r="K580" s="372"/>
    </row>
    <row r="581" spans="6:11" x14ac:dyDescent="0.2">
      <c r="F581" s="372"/>
      <c r="G581" s="372"/>
      <c r="H581" s="372"/>
      <c r="I581" s="372"/>
      <c r="J581" s="372"/>
      <c r="K581" s="372"/>
    </row>
    <row r="582" spans="6:11" x14ac:dyDescent="0.2">
      <c r="F582" s="372"/>
      <c r="G582" s="372"/>
      <c r="H582" s="372"/>
      <c r="I582" s="372"/>
      <c r="J582" s="372"/>
      <c r="K582" s="372"/>
    </row>
    <row r="583" spans="6:11" x14ac:dyDescent="0.2">
      <c r="F583" s="372"/>
      <c r="G583" s="372"/>
      <c r="H583" s="372"/>
      <c r="I583" s="372"/>
      <c r="J583" s="372"/>
      <c r="K583" s="372"/>
    </row>
    <row r="584" spans="6:11" x14ac:dyDescent="0.2">
      <c r="F584" s="372"/>
      <c r="G584" s="372"/>
      <c r="H584" s="372"/>
      <c r="I584" s="372"/>
      <c r="J584" s="372"/>
      <c r="K584" s="372"/>
    </row>
    <row r="585" spans="6:11" x14ac:dyDescent="0.2">
      <c r="F585" s="372"/>
      <c r="G585" s="372"/>
      <c r="H585" s="372"/>
      <c r="I585" s="372"/>
      <c r="J585" s="372"/>
      <c r="K585" s="372"/>
    </row>
    <row r="586" spans="6:11" x14ac:dyDescent="0.2">
      <c r="F586" s="372"/>
      <c r="G586" s="372"/>
      <c r="H586" s="372"/>
      <c r="I586" s="372"/>
      <c r="J586" s="372"/>
      <c r="K586" s="372"/>
    </row>
    <row r="587" spans="6:11" x14ac:dyDescent="0.2">
      <c r="F587" s="372"/>
      <c r="G587" s="372"/>
      <c r="H587" s="372"/>
      <c r="I587" s="372"/>
      <c r="J587" s="372"/>
      <c r="K587" s="372"/>
    </row>
    <row r="588" spans="6:11" x14ac:dyDescent="0.2">
      <c r="F588" s="372"/>
      <c r="G588" s="372"/>
      <c r="H588" s="372"/>
      <c r="I588" s="372"/>
      <c r="J588" s="372"/>
      <c r="K588" s="372"/>
    </row>
    <row r="589" spans="6:11" x14ac:dyDescent="0.2">
      <c r="F589" s="372"/>
      <c r="G589" s="372"/>
      <c r="H589" s="372"/>
      <c r="I589" s="372"/>
      <c r="J589" s="372"/>
      <c r="K589" s="372"/>
    </row>
    <row r="590" spans="6:11" x14ac:dyDescent="0.2">
      <c r="F590" s="372" t="s">
        <v>195</v>
      </c>
      <c r="G590" s="372"/>
      <c r="H590" s="372"/>
      <c r="I590" s="372"/>
      <c r="J590" s="372"/>
      <c r="K590" s="372" t="s">
        <v>72</v>
      </c>
    </row>
    <row r="591" spans="6:11" x14ac:dyDescent="0.2">
      <c r="F591" s="372" t="s">
        <v>196</v>
      </c>
      <c r="G591" s="372"/>
      <c r="H591" s="372"/>
      <c r="I591" s="372"/>
      <c r="J591" s="372"/>
      <c r="K591" s="372"/>
    </row>
    <row r="592" spans="6:11" x14ac:dyDescent="0.2">
      <c r="F592" s="372" t="s">
        <v>197</v>
      </c>
      <c r="G592" s="372"/>
      <c r="H592" s="372"/>
      <c r="I592" s="372"/>
      <c r="J592" s="372"/>
      <c r="K592" s="372"/>
    </row>
    <row r="593" spans="6:11" x14ac:dyDescent="0.2">
      <c r="F593" s="372" t="s">
        <v>198</v>
      </c>
      <c r="G593" s="372"/>
      <c r="H593" s="372"/>
      <c r="I593" s="372"/>
      <c r="J593" s="372"/>
      <c r="K593" s="372"/>
    </row>
    <row r="594" spans="6:11" x14ac:dyDescent="0.2">
      <c r="F594" s="372" t="s">
        <v>199</v>
      </c>
      <c r="G594" s="372"/>
      <c r="H594" s="372"/>
      <c r="I594" s="372"/>
      <c r="J594" s="372"/>
      <c r="K594" s="372"/>
    </row>
    <row r="595" spans="6:11" x14ac:dyDescent="0.2">
      <c r="F595" s="372" t="s">
        <v>200</v>
      </c>
      <c r="G595" s="372"/>
      <c r="H595" s="372"/>
      <c r="I595" s="372"/>
      <c r="J595" s="372"/>
      <c r="K595" s="372"/>
    </row>
    <row r="596" spans="6:11" x14ac:dyDescent="0.2">
      <c r="F596" s="372" t="s">
        <v>201</v>
      </c>
      <c r="G596" s="372"/>
      <c r="H596" s="372"/>
      <c r="I596" s="372"/>
      <c r="J596" s="372"/>
      <c r="K596" s="372"/>
    </row>
    <row r="597" spans="6:11" x14ac:dyDescent="0.2">
      <c r="F597" s="372" t="s">
        <v>202</v>
      </c>
      <c r="G597" s="372"/>
      <c r="H597" s="372"/>
      <c r="I597" s="372"/>
      <c r="J597" s="372"/>
      <c r="K597" s="372"/>
    </row>
    <row r="598" spans="6:11" x14ac:dyDescent="0.2">
      <c r="F598" s="372" t="s">
        <v>203</v>
      </c>
      <c r="G598" s="372"/>
      <c r="H598" s="372"/>
      <c r="I598" s="372"/>
      <c r="J598" s="372"/>
      <c r="K598" s="372"/>
    </row>
    <row r="599" spans="6:11" x14ac:dyDescent="0.2">
      <c r="F599" s="372" t="s">
        <v>1</v>
      </c>
      <c r="G599" s="372"/>
      <c r="H599" s="372"/>
      <c r="I599" s="372"/>
      <c r="J599" s="372"/>
      <c r="K599" s="372"/>
    </row>
    <row r="600" spans="6:11" x14ac:dyDescent="0.2">
      <c r="F600" s="372" t="s">
        <v>2</v>
      </c>
      <c r="G600" s="372"/>
      <c r="H600" s="372"/>
      <c r="I600" s="372"/>
      <c r="J600" s="372"/>
      <c r="K600" s="372"/>
    </row>
    <row r="601" spans="6:11" x14ac:dyDescent="0.2">
      <c r="F601" s="372" t="s">
        <v>3</v>
      </c>
      <c r="G601" s="372"/>
      <c r="H601" s="372"/>
      <c r="I601" s="372"/>
      <c r="J601" s="372"/>
      <c r="K601" s="372"/>
    </row>
    <row r="602" spans="6:11" x14ac:dyDescent="0.2">
      <c r="F602" s="372" t="s">
        <v>4</v>
      </c>
      <c r="G602" s="372"/>
      <c r="H602" s="372"/>
      <c r="I602" s="372"/>
      <c r="J602" s="372"/>
      <c r="K602" s="372"/>
    </row>
    <row r="603" spans="6:11" x14ac:dyDescent="0.2">
      <c r="F603" s="372" t="s">
        <v>5</v>
      </c>
      <c r="G603" s="372"/>
      <c r="H603" s="372"/>
      <c r="I603" s="372"/>
      <c r="J603" s="372"/>
      <c r="K603" s="372"/>
    </row>
    <row r="604" spans="6:11" x14ac:dyDescent="0.2">
      <c r="F604" s="372" t="s">
        <v>6</v>
      </c>
      <c r="G604" s="372"/>
      <c r="H604" s="372"/>
      <c r="I604" s="372"/>
      <c r="J604" s="372"/>
      <c r="K604" s="372"/>
    </row>
    <row r="605" spans="6:11" x14ac:dyDescent="0.2">
      <c r="F605" s="372" t="s">
        <v>7</v>
      </c>
      <c r="G605" s="372"/>
      <c r="H605" s="372"/>
      <c r="I605" s="372"/>
      <c r="J605" s="372"/>
      <c r="K605" s="372"/>
    </row>
    <row r="606" spans="6:11" x14ac:dyDescent="0.2">
      <c r="F606" s="372" t="s">
        <v>8</v>
      </c>
      <c r="G606" s="372"/>
      <c r="H606" s="372"/>
      <c r="I606" s="372"/>
      <c r="J606" s="372"/>
      <c r="K606" s="372"/>
    </row>
    <row r="607" spans="6:11" x14ac:dyDescent="0.2">
      <c r="F607" s="372" t="s">
        <v>9</v>
      </c>
      <c r="G607" s="372"/>
      <c r="H607" s="372"/>
      <c r="I607" s="372"/>
      <c r="J607" s="372"/>
      <c r="K607" s="372"/>
    </row>
    <row r="608" spans="6:11" x14ac:dyDescent="0.2">
      <c r="F608" s="372" t="s">
        <v>10</v>
      </c>
      <c r="G608" s="372"/>
      <c r="H608" s="372"/>
      <c r="I608" s="372"/>
      <c r="J608" s="372"/>
      <c r="K608" s="372"/>
    </row>
    <row r="609" spans="6:11" x14ac:dyDescent="0.2">
      <c r="F609" s="372" t="s">
        <v>11</v>
      </c>
      <c r="G609" s="372"/>
      <c r="H609" s="372"/>
      <c r="I609" s="372"/>
      <c r="J609" s="372"/>
      <c r="K609" s="372"/>
    </row>
    <row r="610" spans="6:11" x14ac:dyDescent="0.2">
      <c r="F610" s="372" t="s">
        <v>12</v>
      </c>
      <c r="G610" s="372"/>
      <c r="H610" s="372"/>
      <c r="I610" s="372"/>
      <c r="J610" s="372"/>
      <c r="K610" s="372"/>
    </row>
    <row r="611" spans="6:11" x14ac:dyDescent="0.2">
      <c r="F611" s="372" t="s">
        <v>13</v>
      </c>
      <c r="G611" s="372"/>
      <c r="H611" s="372"/>
      <c r="I611" s="372"/>
      <c r="J611" s="372"/>
      <c r="K611" s="372"/>
    </row>
    <row r="612" spans="6:11" x14ac:dyDescent="0.2">
      <c r="F612" s="372" t="s">
        <v>14</v>
      </c>
      <c r="G612" s="372"/>
      <c r="H612" s="372"/>
      <c r="I612" s="372"/>
      <c r="J612" s="372"/>
      <c r="K612" s="372"/>
    </row>
    <row r="613" spans="6:11" x14ac:dyDescent="0.2">
      <c r="F613" s="372" t="s">
        <v>15</v>
      </c>
      <c r="G613" s="372"/>
      <c r="H613" s="372"/>
      <c r="I613" s="372"/>
      <c r="J613" s="372"/>
      <c r="K613" s="372"/>
    </row>
    <row r="614" spans="6:11" x14ac:dyDescent="0.2">
      <c r="F614" s="372" t="s">
        <v>16</v>
      </c>
      <c r="G614" s="372"/>
      <c r="H614" s="372"/>
      <c r="I614" s="372"/>
      <c r="J614" s="372"/>
      <c r="K614" s="372"/>
    </row>
    <row r="615" spans="6:11" x14ac:dyDescent="0.2">
      <c r="F615" s="372" t="s">
        <v>17</v>
      </c>
      <c r="G615" s="372"/>
      <c r="H615" s="372"/>
      <c r="I615" s="372"/>
      <c r="J615" s="372"/>
      <c r="K615" s="372"/>
    </row>
    <row r="616" spans="6:11" x14ac:dyDescent="0.2">
      <c r="F616" s="372" t="s">
        <v>18</v>
      </c>
      <c r="G616" s="372"/>
      <c r="H616" s="372"/>
      <c r="I616" s="372"/>
      <c r="J616" s="372"/>
      <c r="K616" s="372"/>
    </row>
    <row r="617" spans="6:11" x14ac:dyDescent="0.2">
      <c r="F617" s="372" t="s">
        <v>19</v>
      </c>
      <c r="G617" s="372"/>
      <c r="H617" s="372"/>
      <c r="I617" s="372"/>
      <c r="J617" s="372"/>
      <c r="K617" s="372"/>
    </row>
    <row r="618" spans="6:11" x14ac:dyDescent="0.2">
      <c r="F618" s="372" t="s">
        <v>20</v>
      </c>
      <c r="G618" s="372"/>
      <c r="H618" s="372"/>
      <c r="I618" s="372"/>
      <c r="J618" s="372"/>
      <c r="K618" s="372"/>
    </row>
    <row r="619" spans="6:11" x14ac:dyDescent="0.2">
      <c r="F619" s="372" t="s">
        <v>21</v>
      </c>
      <c r="G619" s="372"/>
      <c r="H619" s="372"/>
      <c r="I619" s="372"/>
      <c r="J619" s="372"/>
      <c r="K619" s="372"/>
    </row>
    <row r="620" spans="6:11" x14ac:dyDescent="0.2">
      <c r="F620" s="372" t="s">
        <v>22</v>
      </c>
      <c r="G620" s="372"/>
      <c r="H620" s="372"/>
      <c r="I620" s="372"/>
      <c r="J620" s="372"/>
      <c r="K620" s="372"/>
    </row>
    <row r="621" spans="6:11" x14ac:dyDescent="0.2">
      <c r="F621" s="372" t="s">
        <v>23</v>
      </c>
      <c r="G621" s="372"/>
      <c r="H621" s="372"/>
      <c r="I621" s="372"/>
      <c r="J621" s="372"/>
      <c r="K621" s="372"/>
    </row>
    <row r="622" spans="6:11" x14ac:dyDescent="0.2">
      <c r="F622" s="372" t="s">
        <v>24</v>
      </c>
      <c r="G622" s="372"/>
      <c r="H622" s="372"/>
      <c r="I622" s="372"/>
      <c r="J622" s="372"/>
      <c r="K622" s="372"/>
    </row>
    <row r="623" spans="6:11" x14ac:dyDescent="0.2">
      <c r="F623" s="372" t="s">
        <v>25</v>
      </c>
      <c r="G623" s="372"/>
      <c r="H623" s="372"/>
      <c r="I623" s="372"/>
      <c r="J623" s="372"/>
      <c r="K623" s="372"/>
    </row>
    <row r="624" spans="6:11" x14ac:dyDescent="0.2">
      <c r="F624" s="372" t="s">
        <v>26</v>
      </c>
      <c r="G624" s="372"/>
      <c r="H624" s="372"/>
      <c r="I624" s="372"/>
      <c r="J624" s="372"/>
      <c r="K624" s="372"/>
    </row>
    <row r="625" spans="6:11" x14ac:dyDescent="0.2">
      <c r="F625" s="372" t="s">
        <v>27</v>
      </c>
      <c r="G625" s="372"/>
      <c r="H625" s="372"/>
      <c r="I625" s="372"/>
      <c r="J625" s="372"/>
      <c r="K625" s="372"/>
    </row>
    <row r="626" spans="6:11" x14ac:dyDescent="0.2">
      <c r="F626" s="372" t="s">
        <v>28</v>
      </c>
      <c r="G626" s="372"/>
      <c r="H626" s="372"/>
      <c r="I626" s="372"/>
      <c r="J626" s="372"/>
      <c r="K626" s="372"/>
    </row>
    <row r="627" spans="6:11" x14ac:dyDescent="0.2">
      <c r="F627" s="372" t="s">
        <v>29</v>
      </c>
      <c r="G627" s="372"/>
      <c r="H627" s="372"/>
      <c r="I627" s="372"/>
      <c r="J627" s="372"/>
      <c r="K627" s="372"/>
    </row>
    <row r="628" spans="6:11" x14ac:dyDescent="0.2">
      <c r="F628" s="372" t="s">
        <v>30</v>
      </c>
      <c r="G628" s="372"/>
      <c r="H628" s="372"/>
      <c r="I628" s="372"/>
      <c r="J628" s="372"/>
      <c r="K628" s="372"/>
    </row>
    <row r="629" spans="6:11" x14ac:dyDescent="0.2">
      <c r="F629" s="372" t="s">
        <v>31</v>
      </c>
      <c r="G629" s="372"/>
      <c r="H629" s="372"/>
      <c r="I629" s="372"/>
      <c r="J629" s="372"/>
      <c r="K629" s="372"/>
    </row>
    <row r="630" spans="6:11" x14ac:dyDescent="0.2">
      <c r="F630" s="372" t="s">
        <v>32</v>
      </c>
      <c r="G630" s="372"/>
      <c r="H630" s="372"/>
      <c r="I630" s="372"/>
      <c r="J630" s="372"/>
      <c r="K630" s="372"/>
    </row>
    <row r="631" spans="6:11" x14ac:dyDescent="0.2">
      <c r="F631" s="372" t="s">
        <v>33</v>
      </c>
      <c r="G631" s="372"/>
      <c r="H631" s="372"/>
      <c r="I631" s="372"/>
      <c r="J631" s="372"/>
      <c r="K631" s="372"/>
    </row>
    <row r="632" spans="6:11" x14ac:dyDescent="0.2">
      <c r="F632" s="372" t="s">
        <v>34</v>
      </c>
      <c r="G632" s="372"/>
      <c r="H632" s="372"/>
      <c r="I632" s="372"/>
      <c r="J632" s="372"/>
      <c r="K632" s="372"/>
    </row>
    <row r="633" spans="6:11" x14ac:dyDescent="0.2">
      <c r="F633" s="372" t="s">
        <v>35</v>
      </c>
      <c r="G633" s="372"/>
      <c r="H633" s="372"/>
      <c r="I633" s="372"/>
      <c r="J633" s="372"/>
      <c r="K633" s="372"/>
    </row>
    <row r="634" spans="6:11" x14ac:dyDescent="0.2">
      <c r="F634" s="372" t="s">
        <v>36</v>
      </c>
      <c r="G634" s="372"/>
      <c r="H634" s="372"/>
      <c r="I634" s="372"/>
      <c r="J634" s="372"/>
      <c r="K634" s="372"/>
    </row>
    <row r="635" spans="6:11" x14ac:dyDescent="0.2">
      <c r="F635" s="372" t="s">
        <v>37</v>
      </c>
      <c r="G635" s="372"/>
      <c r="H635" s="372"/>
      <c r="I635" s="372"/>
      <c r="J635" s="372"/>
      <c r="K635" s="372"/>
    </row>
    <row r="636" spans="6:11" x14ac:dyDescent="0.2">
      <c r="F636" s="372" t="s">
        <v>38</v>
      </c>
      <c r="G636" s="372"/>
      <c r="H636" s="372"/>
      <c r="I636" s="372"/>
      <c r="J636" s="372"/>
      <c r="K636" s="372"/>
    </row>
    <row r="637" spans="6:11" x14ac:dyDescent="0.2">
      <c r="F637" s="372" t="s">
        <v>39</v>
      </c>
      <c r="G637" s="372"/>
      <c r="H637" s="372"/>
      <c r="I637" s="372"/>
      <c r="J637" s="372"/>
      <c r="K637" s="372"/>
    </row>
    <row r="638" spans="6:11" x14ac:dyDescent="0.2">
      <c r="F638" s="372" t="s">
        <v>40</v>
      </c>
      <c r="G638" s="372"/>
      <c r="H638" s="372"/>
      <c r="I638" s="372"/>
      <c r="J638" s="372"/>
      <c r="K638" s="372"/>
    </row>
    <row r="639" spans="6:11" x14ac:dyDescent="0.2">
      <c r="F639" s="372" t="s">
        <v>41</v>
      </c>
      <c r="G639" s="372"/>
      <c r="H639" s="372"/>
      <c r="I639" s="372"/>
      <c r="J639" s="372"/>
      <c r="K639" s="372"/>
    </row>
    <row r="640" spans="6:11" x14ac:dyDescent="0.2">
      <c r="F640" s="372" t="s">
        <v>42</v>
      </c>
      <c r="G640" s="372"/>
      <c r="H640" s="372"/>
      <c r="I640" s="372"/>
      <c r="J640" s="372"/>
      <c r="K640" s="372"/>
    </row>
    <row r="641" spans="6:11" x14ac:dyDescent="0.2">
      <c r="F641" s="372" t="s">
        <v>43</v>
      </c>
      <c r="G641" s="372"/>
      <c r="H641" s="372"/>
      <c r="I641" s="372"/>
      <c r="J641" s="372"/>
      <c r="K641" s="372"/>
    </row>
    <row r="642" spans="6:11" x14ac:dyDescent="0.2">
      <c r="F642" s="372" t="s">
        <v>44</v>
      </c>
      <c r="G642" s="372"/>
      <c r="H642" s="372"/>
      <c r="I642" s="372"/>
      <c r="J642" s="372"/>
      <c r="K642" s="372"/>
    </row>
    <row r="643" spans="6:11" x14ac:dyDescent="0.2">
      <c r="F643" s="372" t="s">
        <v>45</v>
      </c>
      <c r="G643" s="372"/>
      <c r="H643" s="372"/>
      <c r="I643" s="372"/>
      <c r="J643" s="372"/>
      <c r="K643" s="372"/>
    </row>
    <row r="644" spans="6:11" x14ac:dyDescent="0.2">
      <c r="F644" s="372" t="s">
        <v>46</v>
      </c>
      <c r="G644" s="372"/>
      <c r="H644" s="372"/>
      <c r="I644" s="372"/>
      <c r="J644" s="372"/>
      <c r="K644" s="372"/>
    </row>
    <row r="645" spans="6:11" x14ac:dyDescent="0.2">
      <c r="F645" s="372" t="s">
        <v>47</v>
      </c>
      <c r="G645" s="372"/>
      <c r="H645" s="372"/>
      <c r="I645" s="372"/>
      <c r="J645" s="372"/>
      <c r="K645" s="372"/>
    </row>
    <row r="646" spans="6:11" x14ac:dyDescent="0.2">
      <c r="F646" s="372" t="s">
        <v>48</v>
      </c>
      <c r="G646" s="372"/>
      <c r="H646" s="372"/>
      <c r="I646" s="372"/>
      <c r="J646" s="372"/>
      <c r="K646" s="372"/>
    </row>
    <row r="647" spans="6:11" x14ac:dyDescent="0.2">
      <c r="F647" s="372" t="s">
        <v>49</v>
      </c>
      <c r="G647" s="372"/>
      <c r="H647" s="372"/>
      <c r="I647" s="372"/>
      <c r="J647" s="372"/>
      <c r="K647" s="372"/>
    </row>
    <row r="648" spans="6:11" x14ac:dyDescent="0.2">
      <c r="F648" s="372" t="s">
        <v>50</v>
      </c>
      <c r="G648" s="372"/>
      <c r="H648" s="372"/>
      <c r="I648" s="372"/>
      <c r="J648" s="372"/>
      <c r="K648" s="372"/>
    </row>
    <row r="649" spans="6:11" x14ac:dyDescent="0.2">
      <c r="F649" s="372" t="s">
        <v>51</v>
      </c>
      <c r="G649" s="372"/>
      <c r="H649" s="372"/>
      <c r="I649" s="372"/>
      <c r="J649" s="372"/>
      <c r="K649" s="372"/>
    </row>
    <row r="650" spans="6:11" x14ac:dyDescent="0.2">
      <c r="F650" s="372" t="s">
        <v>52</v>
      </c>
      <c r="G650" s="372"/>
      <c r="H650" s="372"/>
      <c r="I650" s="372"/>
      <c r="J650" s="372"/>
      <c r="K650" s="372"/>
    </row>
    <row r="651" spans="6:11" x14ac:dyDescent="0.2">
      <c r="F651" s="372" t="s">
        <v>53</v>
      </c>
      <c r="G651" s="372"/>
      <c r="H651" s="372"/>
      <c r="I651" s="372"/>
      <c r="J651" s="372"/>
      <c r="K651" s="372"/>
    </row>
    <row r="652" spans="6:11" x14ac:dyDescent="0.2">
      <c r="F652" s="372" t="s">
        <v>54</v>
      </c>
      <c r="G652" s="372"/>
      <c r="H652" s="372"/>
      <c r="I652" s="372"/>
      <c r="J652" s="372"/>
      <c r="K652" s="372"/>
    </row>
    <row r="653" spans="6:11" x14ac:dyDescent="0.2">
      <c r="F653" s="372" t="s">
        <v>55</v>
      </c>
      <c r="G653" s="372"/>
      <c r="H653" s="372"/>
      <c r="I653" s="372"/>
      <c r="J653" s="372"/>
      <c r="K653" s="372"/>
    </row>
    <row r="654" spans="6:11" x14ac:dyDescent="0.2">
      <c r="F654" s="372" t="s">
        <v>56</v>
      </c>
      <c r="G654" s="372"/>
      <c r="H654" s="372"/>
      <c r="I654" s="372"/>
      <c r="J654" s="372"/>
      <c r="K654" s="372"/>
    </row>
    <row r="655" spans="6:11" x14ac:dyDescent="0.2">
      <c r="F655" s="372" t="s">
        <v>57</v>
      </c>
      <c r="G655" s="372"/>
      <c r="H655" s="372"/>
      <c r="I655" s="372"/>
      <c r="J655" s="372"/>
      <c r="K655" s="372"/>
    </row>
    <row r="656" spans="6:11" x14ac:dyDescent="0.2">
      <c r="F656" s="372" t="s">
        <v>58</v>
      </c>
      <c r="G656" s="372"/>
      <c r="H656" s="372"/>
      <c r="I656" s="372"/>
      <c r="J656" s="372"/>
      <c r="K656" s="372"/>
    </row>
    <row r="657" spans="6:11" x14ac:dyDescent="0.2">
      <c r="F657" s="372" t="s">
        <v>59</v>
      </c>
      <c r="G657" s="372"/>
      <c r="H657" s="372"/>
      <c r="I657" s="372"/>
      <c r="J657" s="372"/>
      <c r="K657" s="372"/>
    </row>
    <row r="658" spans="6:11" x14ac:dyDescent="0.2">
      <c r="F658" s="372" t="s">
        <v>60</v>
      </c>
      <c r="G658" s="372"/>
      <c r="H658" s="372"/>
      <c r="I658" s="372"/>
      <c r="J658" s="372"/>
      <c r="K658" s="372"/>
    </row>
    <row r="659" spans="6:11" x14ac:dyDescent="0.2">
      <c r="F659" s="372" t="s">
        <v>61</v>
      </c>
      <c r="G659" s="372"/>
      <c r="H659" s="372"/>
      <c r="I659" s="372"/>
      <c r="J659" s="372"/>
      <c r="K659" s="372"/>
    </row>
    <row r="660" spans="6:11" x14ac:dyDescent="0.2">
      <c r="F660" s="372" t="s">
        <v>62</v>
      </c>
      <c r="G660" s="372"/>
      <c r="H660" s="372"/>
      <c r="I660" s="372"/>
      <c r="J660" s="372"/>
      <c r="K660" s="372"/>
    </row>
    <row r="661" spans="6:11" x14ac:dyDescent="0.2">
      <c r="F661" s="372" t="s">
        <v>63</v>
      </c>
      <c r="G661" s="372"/>
      <c r="H661" s="372"/>
      <c r="I661" s="372"/>
      <c r="J661" s="372"/>
      <c r="K661" s="372"/>
    </row>
    <row r="662" spans="6:11" x14ac:dyDescent="0.2">
      <c r="F662" s="372" t="s">
        <v>64</v>
      </c>
      <c r="G662" s="372"/>
      <c r="H662" s="372"/>
      <c r="I662" s="372"/>
      <c r="J662" s="372"/>
      <c r="K662" s="372"/>
    </row>
    <row r="663" spans="6:11" x14ac:dyDescent="0.2">
      <c r="F663" s="372" t="s">
        <v>65</v>
      </c>
      <c r="G663" s="372"/>
      <c r="H663" s="372"/>
      <c r="I663" s="372"/>
      <c r="J663" s="372"/>
      <c r="K663" s="372"/>
    </row>
    <row r="664" spans="6:11" x14ac:dyDescent="0.2">
      <c r="F664" s="372" t="s">
        <v>66</v>
      </c>
      <c r="G664" s="372"/>
      <c r="H664" s="372"/>
      <c r="I664" s="372"/>
      <c r="J664" s="372"/>
      <c r="K664" s="372"/>
    </row>
    <row r="665" spans="6:11" x14ac:dyDescent="0.2">
      <c r="F665" s="372" t="s">
        <v>67</v>
      </c>
      <c r="G665" s="372"/>
      <c r="H665" s="372"/>
      <c r="I665" s="372"/>
      <c r="J665" s="372"/>
      <c r="K665" s="372"/>
    </row>
    <row r="666" spans="6:11" x14ac:dyDescent="0.2">
      <c r="F666" s="372" t="s">
        <v>68</v>
      </c>
      <c r="G666" s="372"/>
      <c r="H666" s="372"/>
      <c r="I666" s="372"/>
      <c r="J666" s="372"/>
      <c r="K666" s="372"/>
    </row>
    <row r="667" spans="6:11" x14ac:dyDescent="0.2">
      <c r="F667" s="372" t="s">
        <v>69</v>
      </c>
      <c r="G667" s="372"/>
      <c r="H667" s="372"/>
      <c r="I667" s="372"/>
      <c r="J667" s="372"/>
      <c r="K667" s="372"/>
    </row>
    <row r="668" spans="6:11" x14ac:dyDescent="0.2">
      <c r="F668" s="372" t="s">
        <v>70</v>
      </c>
      <c r="G668" s="372"/>
      <c r="H668" s="372"/>
      <c r="I668" s="372"/>
      <c r="J668" s="372"/>
      <c r="K668" s="372"/>
    </row>
  </sheetData>
  <mergeCells count="41">
    <mergeCell ref="E88:I88"/>
    <mergeCell ref="C8:F8"/>
    <mergeCell ref="D68:M69"/>
    <mergeCell ref="E72:I72"/>
    <mergeCell ref="E74:I74"/>
    <mergeCell ref="E76:I76"/>
    <mergeCell ref="E78:I78"/>
    <mergeCell ref="E80:I80"/>
    <mergeCell ref="E82:I82"/>
    <mergeCell ref="E84:I84"/>
    <mergeCell ref="E86:I86"/>
    <mergeCell ref="C124:K126"/>
    <mergeCell ref="D129:E129"/>
    <mergeCell ref="E90:I90"/>
    <mergeCell ref="E92:I92"/>
    <mergeCell ref="E94:I94"/>
    <mergeCell ref="E96:I96"/>
    <mergeCell ref="E98:I98"/>
    <mergeCell ref="E100:I100"/>
    <mergeCell ref="E110:I110"/>
    <mergeCell ref="C538:N563"/>
    <mergeCell ref="C570:N576"/>
    <mergeCell ref="C13:N47"/>
    <mergeCell ref="C180:N232"/>
    <mergeCell ref="C235:N253"/>
    <mergeCell ref="C294:N317"/>
    <mergeCell ref="C256:N287"/>
    <mergeCell ref="C461:N489"/>
    <mergeCell ref="D131:E131"/>
    <mergeCell ref="D133:E133"/>
    <mergeCell ref="D135:E135"/>
    <mergeCell ref="D137:E137"/>
    <mergeCell ref="E102:I102"/>
    <mergeCell ref="E104:I104"/>
    <mergeCell ref="E106:I106"/>
    <mergeCell ref="E108:I108"/>
    <mergeCell ref="C492:N509"/>
    <mergeCell ref="C349:N403"/>
    <mergeCell ref="C446:N456"/>
    <mergeCell ref="C407:N444"/>
    <mergeCell ref="C514:N535"/>
  </mergeCells>
  <dataValidations count="1">
    <dataValidation type="list" allowBlank="1" showInputMessage="1" showErrorMessage="1" sqref="C8:F8">
      <formula1>$F$590:$F$668</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selection activeCell="H23" sqref="H23:N23"/>
    </sheetView>
  </sheetViews>
  <sheetFormatPr defaultColWidth="9.33203125" defaultRowHeight="11.25" x14ac:dyDescent="0.2"/>
  <cols>
    <col min="1" max="4" width="3.5" style="1" customWidth="1"/>
    <col min="5" max="16384" width="9.33203125" style="1"/>
  </cols>
  <sheetData>
    <row r="1" spans="1:16" s="14" customFormat="1" ht="12.75" x14ac:dyDescent="0.2">
      <c r="A1" s="164"/>
      <c r="B1" s="164"/>
    </row>
    <row r="2" spans="1:16" s="14" customFormat="1" ht="12.75" x14ac:dyDescent="0.2">
      <c r="A2" s="164"/>
      <c r="B2" s="164"/>
      <c r="C2" s="179"/>
      <c r="F2" s="179" t="s">
        <v>269</v>
      </c>
    </row>
    <row r="3" spans="1:16" s="14" customFormat="1" ht="12.75" x14ac:dyDescent="0.2">
      <c r="C3" s="180"/>
      <c r="F3" s="180" t="s">
        <v>0</v>
      </c>
    </row>
    <row r="4" spans="1:16" s="14" customFormat="1" ht="22.5" x14ac:dyDescent="0.2">
      <c r="C4" s="180"/>
      <c r="F4" s="348" t="s">
        <v>306</v>
      </c>
    </row>
    <row r="5" spans="1:16" s="140" customFormat="1" ht="17.25" customHeight="1" x14ac:dyDescent="0.2"/>
    <row r="8" spans="1:16" ht="18" x14ac:dyDescent="0.2">
      <c r="B8" s="2" t="s">
        <v>307</v>
      </c>
    </row>
    <row r="13" spans="1:16" ht="12" thickBot="1" x14ac:dyDescent="0.25"/>
    <row r="14" spans="1:16" x14ac:dyDescent="0.2">
      <c r="E14" s="473"/>
      <c r="F14" s="474"/>
      <c r="G14" s="474"/>
      <c r="H14" s="474"/>
      <c r="I14" s="474"/>
      <c r="J14" s="474"/>
      <c r="K14" s="474"/>
      <c r="L14" s="474"/>
      <c r="M14" s="474"/>
      <c r="N14" s="474"/>
      <c r="O14" s="474"/>
      <c r="P14" s="475"/>
    </row>
    <row r="15" spans="1:16" x14ac:dyDescent="0.2">
      <c r="E15" s="476"/>
      <c r="F15" s="262"/>
      <c r="G15" s="262"/>
      <c r="H15" s="262"/>
      <c r="I15" s="262"/>
      <c r="J15" s="262"/>
      <c r="K15" s="262"/>
      <c r="L15" s="262"/>
      <c r="M15" s="262"/>
      <c r="N15" s="262"/>
      <c r="O15" s="262"/>
      <c r="P15" s="477"/>
    </row>
    <row r="16" spans="1:16" x14ac:dyDescent="0.2">
      <c r="E16" s="476"/>
      <c r="F16" s="262"/>
      <c r="G16" s="262"/>
      <c r="H16" s="262"/>
      <c r="I16" s="262"/>
      <c r="J16" s="262"/>
      <c r="K16" s="262"/>
      <c r="L16" s="262"/>
      <c r="M16" s="262"/>
      <c r="N16" s="262"/>
      <c r="O16" s="262"/>
      <c r="P16" s="477"/>
    </row>
    <row r="17" spans="1:16" ht="12.75" x14ac:dyDescent="0.2">
      <c r="D17" s="6"/>
      <c r="E17" s="24" t="s">
        <v>308</v>
      </c>
      <c r="F17" s="14"/>
      <c r="G17" s="14"/>
      <c r="H17" s="14"/>
      <c r="I17" s="14"/>
      <c r="J17" s="14"/>
      <c r="K17" s="14"/>
      <c r="L17" s="14"/>
      <c r="M17" s="14"/>
      <c r="N17" s="14"/>
      <c r="O17" s="14"/>
      <c r="P17" s="31"/>
    </row>
    <row r="18" spans="1:16" ht="12.75" x14ac:dyDescent="0.2">
      <c r="D18" s="6"/>
      <c r="E18" s="476"/>
      <c r="F18" s="14"/>
      <c r="G18" s="14"/>
      <c r="H18" s="14"/>
      <c r="I18" s="14"/>
      <c r="J18" s="14"/>
      <c r="K18" s="14"/>
      <c r="L18" s="14"/>
      <c r="M18" s="14"/>
      <c r="N18" s="14"/>
      <c r="O18" s="14"/>
      <c r="P18" s="31"/>
    </row>
    <row r="19" spans="1:16" ht="12.75" x14ac:dyDescent="0.2">
      <c r="D19" s="6"/>
      <c r="E19" s="13"/>
      <c r="F19" s="14"/>
      <c r="G19" s="14"/>
      <c r="H19" s="14"/>
      <c r="I19" s="14"/>
      <c r="J19" s="14"/>
      <c r="K19" s="14"/>
      <c r="L19" s="14"/>
      <c r="M19" s="14"/>
      <c r="N19" s="14"/>
      <c r="O19" s="14"/>
      <c r="P19" s="31"/>
    </row>
    <row r="20" spans="1:16" ht="12.75" x14ac:dyDescent="0.2">
      <c r="D20" s="6"/>
      <c r="E20" s="13"/>
      <c r="F20" s="14"/>
      <c r="G20" s="29" t="s">
        <v>309</v>
      </c>
      <c r="H20" s="665" t="s">
        <v>417</v>
      </c>
      <c r="I20" s="666"/>
      <c r="J20" s="666"/>
      <c r="K20" s="666"/>
      <c r="L20" s="666"/>
      <c r="M20" s="666"/>
      <c r="N20" s="667"/>
      <c r="O20" s="14"/>
      <c r="P20" s="31"/>
    </row>
    <row r="21" spans="1:16" ht="12.75" x14ac:dyDescent="0.2">
      <c r="D21" s="6"/>
      <c r="E21" s="13"/>
      <c r="F21" s="14"/>
      <c r="G21" s="29" t="s">
        <v>310</v>
      </c>
      <c r="H21" s="665" t="s">
        <v>418</v>
      </c>
      <c r="I21" s="666"/>
      <c r="J21" s="666"/>
      <c r="K21" s="666"/>
      <c r="L21" s="666"/>
      <c r="M21" s="666"/>
      <c r="N21" s="667"/>
      <c r="O21" s="14"/>
      <c r="P21" s="31"/>
    </row>
    <row r="22" spans="1:16" ht="12.75" x14ac:dyDescent="0.2">
      <c r="D22" s="6"/>
      <c r="E22" s="13"/>
      <c r="F22" s="14"/>
      <c r="G22" s="29" t="s">
        <v>311</v>
      </c>
      <c r="H22" s="665" t="s">
        <v>419</v>
      </c>
      <c r="I22" s="666"/>
      <c r="J22" s="666"/>
      <c r="K22" s="666"/>
      <c r="L22" s="666"/>
      <c r="M22" s="666"/>
      <c r="N22" s="667"/>
      <c r="O22" s="14"/>
      <c r="P22" s="31"/>
    </row>
    <row r="23" spans="1:16" ht="12.75" x14ac:dyDescent="0.2">
      <c r="D23" s="6"/>
      <c r="E23" s="13"/>
      <c r="F23" s="14"/>
      <c r="G23" s="29" t="s">
        <v>312</v>
      </c>
      <c r="H23" s="668" t="s">
        <v>420</v>
      </c>
      <c r="I23" s="666"/>
      <c r="J23" s="666"/>
      <c r="K23" s="666"/>
      <c r="L23" s="666"/>
      <c r="M23" s="666"/>
      <c r="N23" s="667"/>
      <c r="O23" s="14"/>
      <c r="P23" s="31"/>
    </row>
    <row r="24" spans="1:16" ht="12.75" x14ac:dyDescent="0.2">
      <c r="D24" s="6"/>
      <c r="E24" s="13"/>
      <c r="F24" s="14"/>
      <c r="G24" s="14"/>
      <c r="H24" s="14"/>
      <c r="I24" s="14"/>
      <c r="J24" s="14"/>
      <c r="K24" s="14"/>
      <c r="L24" s="14"/>
      <c r="M24" s="14"/>
      <c r="N24" s="14"/>
      <c r="O24" s="14"/>
      <c r="P24" s="31"/>
    </row>
    <row r="25" spans="1:16" ht="12.75" x14ac:dyDescent="0.2">
      <c r="D25" s="6"/>
      <c r="E25" s="13"/>
      <c r="F25" s="14"/>
      <c r="G25" s="14"/>
      <c r="H25" s="14"/>
      <c r="I25" s="14"/>
      <c r="J25" s="14"/>
      <c r="K25" s="14"/>
      <c r="L25" s="14"/>
      <c r="M25" s="14"/>
      <c r="N25" s="14"/>
      <c r="O25" s="14"/>
      <c r="P25" s="31"/>
    </row>
    <row r="26" spans="1:16" ht="12.75" x14ac:dyDescent="0.2">
      <c r="D26" s="6"/>
      <c r="E26" s="13"/>
      <c r="F26" s="14"/>
      <c r="G26" s="14"/>
      <c r="H26" s="14"/>
      <c r="I26" s="14"/>
      <c r="J26" s="14"/>
      <c r="K26" s="14"/>
      <c r="L26" s="14"/>
      <c r="M26" s="14"/>
      <c r="N26" s="14"/>
      <c r="O26" s="14"/>
      <c r="P26" s="31"/>
    </row>
    <row r="27" spans="1:16" ht="12.75" x14ac:dyDescent="0.2">
      <c r="D27" s="6"/>
      <c r="E27" s="13"/>
      <c r="F27" s="14"/>
      <c r="G27" s="14"/>
      <c r="H27" s="14"/>
      <c r="I27" s="14"/>
      <c r="J27" s="14"/>
      <c r="K27" s="14"/>
      <c r="L27" s="14"/>
      <c r="M27" s="14"/>
      <c r="N27" s="14"/>
      <c r="O27" s="14"/>
      <c r="P27" s="31"/>
    </row>
    <row r="28" spans="1:16" ht="13.5" thickBot="1" x14ac:dyDescent="0.25">
      <c r="A28" s="6"/>
      <c r="B28" s="6"/>
      <c r="C28" s="6"/>
      <c r="D28" s="6"/>
      <c r="E28" s="126"/>
      <c r="F28" s="265"/>
      <c r="G28" s="265"/>
      <c r="H28" s="265"/>
      <c r="I28" s="265"/>
      <c r="J28" s="265"/>
      <c r="K28" s="265"/>
      <c r="L28" s="265"/>
      <c r="M28" s="265"/>
      <c r="N28" s="265"/>
      <c r="O28" s="265"/>
      <c r="P28" s="131"/>
    </row>
    <row r="29" spans="1:16" ht="12.75" x14ac:dyDescent="0.2">
      <c r="A29" s="6"/>
      <c r="B29" s="6"/>
      <c r="C29" s="6"/>
      <c r="D29" s="6"/>
      <c r="E29" s="6"/>
      <c r="F29" s="6"/>
      <c r="G29" s="6"/>
      <c r="H29" s="6"/>
      <c r="I29" s="6"/>
      <c r="J29" s="6"/>
      <c r="K29" s="6"/>
      <c r="L29" s="6"/>
      <c r="M29" s="6"/>
      <c r="N29" s="6"/>
      <c r="O29" s="6"/>
      <c r="P29" s="6"/>
    </row>
    <row r="30" spans="1:16" ht="12.75" x14ac:dyDescent="0.2">
      <c r="A30" s="6"/>
      <c r="B30" s="6"/>
      <c r="C30" s="6"/>
      <c r="D30" s="6"/>
      <c r="E30" s="6"/>
      <c r="F30" s="6"/>
      <c r="G30" s="6"/>
      <c r="H30" s="6"/>
      <c r="I30" s="6"/>
      <c r="J30" s="6"/>
      <c r="K30" s="6"/>
      <c r="L30" s="6"/>
      <c r="M30" s="6"/>
      <c r="N30" s="6"/>
      <c r="O30" s="6"/>
      <c r="P30" s="6"/>
    </row>
    <row r="31" spans="1:16" ht="12.75" x14ac:dyDescent="0.2">
      <c r="A31" s="6"/>
      <c r="B31" s="6"/>
      <c r="C31" s="6"/>
      <c r="D31" s="6"/>
      <c r="E31" s="6"/>
      <c r="F31" s="6"/>
      <c r="G31" s="6"/>
      <c r="H31" s="6"/>
      <c r="I31" s="6"/>
      <c r="J31" s="6"/>
      <c r="K31" s="6"/>
      <c r="L31" s="6"/>
      <c r="M31" s="6"/>
      <c r="N31" s="6"/>
      <c r="O31" s="6"/>
    </row>
    <row r="32" spans="1:16" ht="12.75" x14ac:dyDescent="0.2">
      <c r="A32" s="6"/>
      <c r="B32" s="6"/>
      <c r="C32" s="6"/>
      <c r="D32" s="6"/>
      <c r="E32" s="6"/>
      <c r="F32" s="6"/>
      <c r="G32" s="6"/>
      <c r="H32" s="6"/>
      <c r="I32" s="6"/>
      <c r="J32" s="6"/>
      <c r="K32" s="6"/>
      <c r="L32" s="6"/>
      <c r="M32" s="6"/>
      <c r="N32" s="6"/>
      <c r="O32" s="6"/>
    </row>
  </sheetData>
  <mergeCells count="4">
    <mergeCell ref="H20:N20"/>
    <mergeCell ref="H21:N21"/>
    <mergeCell ref="H22:N22"/>
    <mergeCell ref="H23:N23"/>
  </mergeCells>
  <hyperlinks>
    <hyperlink ref="H23"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I204"/>
  <sheetViews>
    <sheetView zoomScale="80" zoomScaleNormal="80" zoomScalePageLayoutView="80" workbookViewId="0">
      <pane ySplit="9" topLeftCell="A10" activePane="bottomLeft" state="frozen"/>
      <selection activeCell="A10" sqref="A10"/>
      <selection pane="bottomLeft" activeCell="G42" sqref="G42"/>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238</v>
      </c>
      <c r="H2" s="14"/>
    </row>
    <row r="3" spans="1:9" ht="16.350000000000001" customHeight="1" x14ac:dyDescent="0.2">
      <c r="B3" s="43" t="str">
        <f>'Revenue - Base - OPTIONAL'!B3</f>
        <v>Ballarat (C)</v>
      </c>
    </row>
    <row r="4" spans="1:9" ht="13.5" thickBot="1" x14ac:dyDescent="0.25">
      <c r="B4" s="554"/>
      <c r="C4" s="554"/>
      <c r="D4" s="554"/>
      <c r="E4" s="554"/>
    </row>
    <row r="5" spans="1:9" ht="6.75" customHeight="1" x14ac:dyDescent="0.2">
      <c r="C5" s="9"/>
      <c r="D5" s="10"/>
      <c r="E5" s="85"/>
      <c r="F5" s="55"/>
      <c r="G5" s="94"/>
      <c r="H5" s="55"/>
      <c r="I5" s="47"/>
    </row>
    <row r="6" spans="1:9" x14ac:dyDescent="0.2">
      <c r="C6" s="13"/>
      <c r="D6" s="14"/>
      <c r="E6" s="557" t="s">
        <v>71</v>
      </c>
      <c r="F6" s="558"/>
      <c r="G6" s="558"/>
      <c r="H6" s="559"/>
      <c r="I6" s="31"/>
    </row>
    <row r="7" spans="1:9" ht="6.75" customHeight="1" x14ac:dyDescent="0.2">
      <c r="C7" s="13"/>
      <c r="D7" s="14"/>
      <c r="E7" s="86"/>
      <c r="F7" s="56"/>
      <c r="G7" s="160"/>
      <c r="H7" s="56"/>
      <c r="I7" s="31"/>
    </row>
    <row r="8" spans="1:9" ht="25.5" x14ac:dyDescent="0.2">
      <c r="C8" s="13"/>
      <c r="D8" s="14"/>
      <c r="E8" s="65" t="s">
        <v>100</v>
      </c>
      <c r="F8" s="347" t="s">
        <v>124</v>
      </c>
      <c r="G8" s="92" t="s">
        <v>109</v>
      </c>
      <c r="H8" s="347" t="s">
        <v>98</v>
      </c>
      <c r="I8" s="31"/>
    </row>
    <row r="9" spans="1:9" ht="7.5" customHeight="1" x14ac:dyDescent="0.2">
      <c r="C9" s="13"/>
      <c r="D9" s="14"/>
      <c r="F9" s="57"/>
      <c r="I9" s="31"/>
    </row>
    <row r="10" spans="1:9" ht="19.5" customHeight="1" x14ac:dyDescent="0.2">
      <c r="C10" s="13"/>
      <c r="D10" s="19">
        <v>1</v>
      </c>
      <c r="E10" s="187" t="str">
        <f>IF(OR('Base Summary 2015-16'!E11="",'Base Summary 2015-16'!E11="[Enter service]"),"",'Base Summary 2015-16'!E11)</f>
        <v>Ballarat Aquatic &amp; Lifestyle Centre</v>
      </c>
      <c r="F10" s="188" t="str">
        <f>IF(OR('Base Summary 2015-16'!F11="",'Base Summary 2015-16'!F11="[Select]"),"",'Base Summary 2015-16'!F11)</f>
        <v>External</v>
      </c>
      <c r="G10" s="407" t="str">
        <f>IF('Base Summary 2015-16'!G11="","",'Base Summary 2015-16'!G11)</f>
        <v>Provision of aquatic and dry programs for the community.</v>
      </c>
      <c r="H10" s="163"/>
      <c r="I10" s="31"/>
    </row>
    <row r="11" spans="1:9" s="88" customFormat="1" ht="19.5" customHeight="1" x14ac:dyDescent="0.2">
      <c r="C11" s="89"/>
      <c r="D11" s="90">
        <f>D10+1</f>
        <v>2</v>
      </c>
      <c r="E11" s="189" t="str">
        <f>IF(OR('Base Summary 2015-16'!E12="",'Base Summary 2015-16'!E12="[Enter service]"),"",'Base Summary 2015-16'!E12)</f>
        <v>Financial Services</v>
      </c>
      <c r="F11" s="190" t="str">
        <f>IF(OR('Base Summary 2015-16'!F12="",'Base Summary 2015-16'!F12="[Select]"),"",'Base Summary 2015-16'!F12)</f>
        <v>Internal</v>
      </c>
      <c r="G11" s="408" t="str">
        <f>IF('Base Summary 2015-16'!G12="","",'Base Summary 2015-16'!G12)</f>
        <v>Mnagement of day to day financial operations of Council</v>
      </c>
      <c r="H11" s="111"/>
      <c r="I11" s="91"/>
    </row>
    <row r="12" spans="1:9" ht="19.5" customHeight="1" x14ac:dyDescent="0.2">
      <c r="C12" s="13"/>
      <c r="D12" s="19">
        <f>D11+1</f>
        <v>3</v>
      </c>
      <c r="E12" s="189" t="str">
        <f>IF(OR('Base Summary 2015-16'!E13="",'Base Summary 2015-16'!E13="[Enter service]"),"",'Base Summary 2015-16'!E13)</f>
        <v>Occupational Health &amp; Safety</v>
      </c>
      <c r="F12" s="190" t="str">
        <f>IF(OR('Base Summary 2015-16'!F13="",'Base Summary 2015-16'!F13="[Select]"),"",'Base Summary 2015-16'!F13)</f>
        <v>Internal</v>
      </c>
      <c r="G12" s="408" t="str">
        <f>IF('Base Summary 2015-16'!G13="","",'Base Summary 2015-16'!G13)</f>
        <v>Strategic and operation mangement of OH&amp;S functions for Council.</v>
      </c>
      <c r="H12" s="107"/>
      <c r="I12" s="31"/>
    </row>
    <row r="13" spans="1:9" ht="19.5" customHeight="1" x14ac:dyDescent="0.2">
      <c r="C13" s="13"/>
      <c r="D13" s="19">
        <f>D12+1</f>
        <v>4</v>
      </c>
      <c r="E13" s="189" t="str">
        <f>IF(OR('Base Summary 2015-16'!E14="",'Base Summary 2015-16'!E14="[Enter service]"),"",'Base Summary 2015-16'!E14)</f>
        <v>People &amp; Culture</v>
      </c>
      <c r="F13" s="190" t="str">
        <f>IF(OR('Base Summary 2015-16'!F14="",'Base Summary 2015-16'!F14="[Select]"),"",'Base Summary 2015-16'!F14)</f>
        <v>Internal</v>
      </c>
      <c r="G13" s="409" t="str">
        <f>IF('Base Summary 2015-16'!G14="","",'Base Summary 2015-16'!G14)</f>
        <v>Management of Human Resources and Payroll functions.</v>
      </c>
      <c r="H13" s="107"/>
      <c r="I13" s="31"/>
    </row>
    <row r="14" spans="1:9" ht="19.5" customHeight="1" x14ac:dyDescent="0.2">
      <c r="C14" s="13"/>
      <c r="D14" s="19">
        <f>D13+1</f>
        <v>5</v>
      </c>
      <c r="E14" s="189" t="str">
        <f>IF(OR('Base Summary 2015-16'!E15="",'Base Summary 2015-16'!E15="[Enter service]"),"",'Base Summary 2015-16'!E15)</f>
        <v>Risk Management</v>
      </c>
      <c r="F14" s="190" t="str">
        <f>IF(OR('Base Summary 2015-16'!F15="",'Base Summary 2015-16'!F15="[Select]"),"",'Base Summary 2015-16'!F15)</f>
        <v>Internal</v>
      </c>
      <c r="G14" s="409" t="str">
        <f>IF('Base Summary 2015-16'!G15="","",'Base Summary 2015-16'!G15)</f>
        <v>Provision of rsik mangement and insurance advice and strategy for Council.</v>
      </c>
      <c r="H14" s="107"/>
      <c r="I14" s="31"/>
    </row>
    <row r="15" spans="1:9" ht="19.5" customHeight="1" x14ac:dyDescent="0.2">
      <c r="C15" s="13"/>
      <c r="D15" s="90">
        <f t="shared" ref="D15:D78" si="0">D14+1</f>
        <v>6</v>
      </c>
      <c r="E15" s="189" t="str">
        <f>IF(OR('Base Summary 2015-16'!E16="",'Base Summary 2015-16'!E16="[Enter service]"),"",'Base Summary 2015-16'!E16)</f>
        <v>Finance</v>
      </c>
      <c r="F15" s="190" t="str">
        <f>IF(OR('Base Summary 2015-16'!F16="",'Base Summary 2015-16'!F16="[Select]"),"",'Base Summary 2015-16'!F16)</f>
        <v>Internal</v>
      </c>
      <c r="G15" s="409" t="str">
        <f>IF('Base Summary 2015-16'!G16="","",'Base Summary 2015-16'!G16)</f>
        <v>Provision of strategic advice to Council, CEO and Leadership Team of Council.</v>
      </c>
      <c r="H15" s="107"/>
      <c r="I15" s="31"/>
    </row>
    <row r="16" spans="1:9" ht="19.5" customHeight="1" x14ac:dyDescent="0.2">
      <c r="C16" s="13"/>
      <c r="D16" s="19">
        <f t="shared" si="0"/>
        <v>7</v>
      </c>
      <c r="E16" s="189" t="str">
        <f>IF(OR('Base Summary 2015-16'!E17="",'Base Summary 2015-16'!E17="[Enter service]"),"",'Base Summary 2015-16'!E17)</f>
        <v>Financial Operations</v>
      </c>
      <c r="F16" s="190" t="str">
        <f>IF(OR('Base Summary 2015-16'!F17="",'Base Summary 2015-16'!F17="[Select]"),"",'Base Summary 2015-16'!F17)</f>
        <v>Internal</v>
      </c>
      <c r="G16" s="409" t="str">
        <f>IF('Base Summary 2015-16'!G17="","",'Base Summary 2015-16'!G17)</f>
        <v>Management of all rating functions of Council.</v>
      </c>
      <c r="H16" s="107"/>
      <c r="I16" s="31"/>
    </row>
    <row r="17" spans="3:9" ht="19.5" customHeight="1" x14ac:dyDescent="0.2">
      <c r="C17" s="13"/>
      <c r="D17" s="19">
        <f t="shared" si="0"/>
        <v>8</v>
      </c>
      <c r="E17" s="189" t="str">
        <f>IF(OR('Base Summary 2015-16'!E18="",'Base Summary 2015-16'!E18="[Enter service]"),"",'Base Summary 2015-16'!E18)</f>
        <v>Fleet Management</v>
      </c>
      <c r="F17" s="190" t="str">
        <f>IF(OR('Base Summary 2015-16'!F18="",'Base Summary 2015-16'!F18="[Select]"),"",'Base Summary 2015-16'!F18)</f>
        <v>Internal</v>
      </c>
      <c r="G17" s="409" t="str">
        <f>IF('Base Summary 2015-16'!G18="","",'Base Summary 2015-16'!G18)</f>
        <v>Provision and management of fleet solutions to the corporation.</v>
      </c>
      <c r="H17" s="107"/>
      <c r="I17" s="31"/>
    </row>
    <row r="18" spans="3:9" ht="19.5" customHeight="1" x14ac:dyDescent="0.2">
      <c r="C18" s="13"/>
      <c r="D18" s="19">
        <f t="shared" si="0"/>
        <v>9</v>
      </c>
      <c r="E18" s="189" t="str">
        <f>IF(OR('Base Summary 2015-16'!E19="",'Base Summary 2015-16'!E19="[Enter service]"),"",'Base Summary 2015-16'!E19)</f>
        <v>Information Services</v>
      </c>
      <c r="F18" s="190" t="str">
        <f>IF(OR('Base Summary 2015-16'!F19="",'Base Summary 2015-16'!F19="[Select]"),"",'Base Summary 2015-16'!F19)</f>
        <v>Internal</v>
      </c>
      <c r="G18" s="409" t="str">
        <f>IF('Base Summary 2015-16'!G19="","",'Base Summary 2015-16'!G19)</f>
        <v>Provision of Information Technology solutions to the organisation.</v>
      </c>
      <c r="H18" s="107"/>
      <c r="I18" s="31"/>
    </row>
    <row r="19" spans="3:9" ht="19.5" customHeight="1" x14ac:dyDescent="0.2">
      <c r="C19" s="13"/>
      <c r="D19" s="90">
        <f t="shared" si="0"/>
        <v>10</v>
      </c>
      <c r="E19" s="189" t="str">
        <f>IF(OR('Base Summary 2015-16'!E20="",'Base Summary 2015-16'!E20="[Enter service]"),"",'Base Summary 2015-16'!E20)</f>
        <v>Whole of Organisation</v>
      </c>
      <c r="F19" s="190" t="str">
        <f>IF(OR('Base Summary 2015-16'!F20="",'Base Summary 2015-16'!F20="[Select]"),"",'Base Summary 2015-16'!F20)</f>
        <v>Internal</v>
      </c>
      <c r="G19" s="409" t="str">
        <f>IF('Base Summary 2015-16'!G20="","",'Base Summary 2015-16'!G20)</f>
        <v>Capture of corporate wide activities that cannot be directly attributed to business units</v>
      </c>
      <c r="H19" s="107"/>
      <c r="I19" s="31"/>
    </row>
    <row r="20" spans="3:9" ht="19.5" customHeight="1" x14ac:dyDescent="0.2">
      <c r="C20" s="13"/>
      <c r="D20" s="19">
        <f t="shared" si="0"/>
        <v>11</v>
      </c>
      <c r="E20" s="189" t="str">
        <f>IF(OR('Base Summary 2015-16'!E21="",'Base Summary 2015-16'!E21="[Enter service]"),"",'Base Summary 2015-16'!E21)</f>
        <v>Mayor &amp; Councillor Support</v>
      </c>
      <c r="F20" s="190" t="str">
        <f>IF(OR('Base Summary 2015-16'!F21="",'Base Summary 2015-16'!F21="[Select]"),"",'Base Summary 2015-16'!F21)</f>
        <v>Internal</v>
      </c>
      <c r="G20" s="409" t="str">
        <f>IF('Base Summary 2015-16'!G21="","",'Base Summary 2015-16'!G21)</f>
        <v>Provision of support and operation services for the Council.</v>
      </c>
      <c r="H20" s="107"/>
      <c r="I20" s="31"/>
    </row>
    <row r="21" spans="3:9" ht="19.5" customHeight="1" x14ac:dyDescent="0.2">
      <c r="C21" s="13"/>
      <c r="D21" s="19">
        <f t="shared" si="0"/>
        <v>12</v>
      </c>
      <c r="E21" s="189" t="str">
        <f>IF(OR('Base Summary 2015-16'!E22="",'Base Summary 2015-16'!E22="[Enter service]"),"",'Base Summary 2015-16'!E22)</f>
        <v>Policy &amp; Project Strategist</v>
      </c>
      <c r="F21" s="190" t="str">
        <f>IF(OR('Base Summary 2015-16'!F22="",'Base Summary 2015-16'!F22="[Select]"),"",'Base Summary 2015-16'!F22)</f>
        <v>Internal</v>
      </c>
      <c r="G21" s="409" t="str">
        <f>IF('Base Summary 2015-16'!G22="","",'Base Summary 2015-16'!G22)</f>
        <v>Assist the CEO in the carryout of policy and strategic projects.</v>
      </c>
      <c r="H21" s="107"/>
      <c r="I21" s="31"/>
    </row>
    <row r="22" spans="3:9" ht="19.5" customHeight="1" x14ac:dyDescent="0.2">
      <c r="C22" s="13"/>
      <c r="D22" s="90">
        <f t="shared" si="0"/>
        <v>13</v>
      </c>
      <c r="E22" s="189" t="str">
        <f>IF(OR('Base Summary 2015-16'!E23="",'Base Summary 2015-16'!E23="[Enter service]"),"",'Base Summary 2015-16'!E23)</f>
        <v>CEO</v>
      </c>
      <c r="F22" s="190" t="str">
        <f>IF(OR('Base Summary 2015-16'!F23="",'Base Summary 2015-16'!F23="[Select]"),"",'Base Summary 2015-16'!F23)</f>
        <v>Internal</v>
      </c>
      <c r="G22" s="409" t="str">
        <f>IF('Base Summary 2015-16'!G23="","",'Base Summary 2015-16'!G23)</f>
        <v>Responsible to carryout Council decisions and manage the organisaiton</v>
      </c>
      <c r="H22" s="107"/>
      <c r="I22" s="31"/>
    </row>
    <row r="23" spans="3:9" ht="19.5" customHeight="1" x14ac:dyDescent="0.2">
      <c r="C23" s="13"/>
      <c r="D23" s="19">
        <f t="shared" si="0"/>
        <v>14</v>
      </c>
      <c r="E23" s="189" t="str">
        <f>IF(OR('Base Summary 2015-16'!E24="",'Base Summary 2015-16'!E24="[Enter service]"),"",'Base Summary 2015-16'!E24)</f>
        <v>Governance &amp; Administration</v>
      </c>
      <c r="F23" s="190" t="str">
        <f>IF(OR('Base Summary 2015-16'!F24="",'Base Summary 2015-16'!F24="[Select]"),"",'Base Summary 2015-16'!F24)</f>
        <v>Internal</v>
      </c>
      <c r="G23" s="409" t="str">
        <f>IF('Base Summary 2015-16'!G24="","",'Base Summary 2015-16'!G24)</f>
        <v>Management of Governance functions of Council</v>
      </c>
      <c r="H23" s="107"/>
      <c r="I23" s="31"/>
    </row>
    <row r="24" spans="3:9" ht="19.5" customHeight="1" x14ac:dyDescent="0.2">
      <c r="C24" s="13"/>
      <c r="D24" s="19">
        <f t="shared" si="0"/>
        <v>15</v>
      </c>
      <c r="E24" s="189" t="str">
        <f>IF(OR('Base Summary 2015-16'!E25="",'Base Summary 2015-16'!E25="[Enter service]"),"",'Base Summary 2015-16'!E25)</f>
        <v>Major Projects</v>
      </c>
      <c r="F24" s="190" t="str">
        <f>IF(OR('Base Summary 2015-16'!F25="",'Base Summary 2015-16'!F25="[Select]"),"",'Base Summary 2015-16'!F25)</f>
        <v>Mixed</v>
      </c>
      <c r="G24" s="409" t="str">
        <f>IF('Base Summary 2015-16'!G25="","",'Base Summary 2015-16'!G25)</f>
        <v>Delivery of Council major projects.</v>
      </c>
      <c r="H24" s="107"/>
      <c r="I24" s="31"/>
    </row>
    <row r="25" spans="3:9" ht="19.5" customHeight="1" x14ac:dyDescent="0.2">
      <c r="C25" s="13"/>
      <c r="D25" s="19">
        <f t="shared" si="0"/>
        <v>16</v>
      </c>
      <c r="E25" s="189" t="str">
        <f>IF(OR('Base Summary 2015-16'!E26="",'Base Summary 2015-16'!E26="[Enter service]"),"",'Base Summary 2015-16'!E26)</f>
        <v>Building</v>
      </c>
      <c r="F25" s="190" t="str">
        <f>IF(OR('Base Summary 2015-16'!F26="",'Base Summary 2015-16'!F26="[Select]"),"",'Base Summary 2015-16'!F26)</f>
        <v>External</v>
      </c>
      <c r="G25" s="409" t="str">
        <f>IF('Base Summary 2015-16'!G26="","",'Base Summary 2015-16'!G26)</f>
        <v>Ensure a safe &amp; sustainable built environment.</v>
      </c>
      <c r="H25" s="107"/>
      <c r="I25" s="31"/>
    </row>
    <row r="26" spans="3:9" ht="19.5" customHeight="1" x14ac:dyDescent="0.2">
      <c r="C26" s="13"/>
      <c r="D26" s="90">
        <f t="shared" si="0"/>
        <v>17</v>
      </c>
      <c r="E26" s="189" t="str">
        <f>IF(OR('Base Summary 2015-16'!E27="",'Base Summary 2015-16'!E27="[Enter service]"),"",'Base Summary 2015-16'!E27)</f>
        <v>City Services</v>
      </c>
      <c r="F26" s="190" t="str">
        <f>IF(OR('Base Summary 2015-16'!F27="",'Base Summary 2015-16'!F27="[Select]"),"",'Base Summary 2015-16'!F27)</f>
        <v>External</v>
      </c>
      <c r="G26" s="409" t="str">
        <f>IF('Base Summary 2015-16'!G27="","",'Base Summary 2015-16'!G27)</f>
        <v>Maintain roads, parks, street cleaning &amp; waste collection service</v>
      </c>
      <c r="H26" s="107"/>
      <c r="I26" s="31"/>
    </row>
    <row r="27" spans="3:9" ht="19.5" customHeight="1" x14ac:dyDescent="0.2">
      <c r="C27" s="13"/>
      <c r="D27" s="19">
        <f t="shared" si="0"/>
        <v>18</v>
      </c>
      <c r="E27" s="189" t="str">
        <f>IF(OR('Base Summary 2015-16'!E28="",'Base Summary 2015-16'!E28="[Enter service]"),"",'Base Summary 2015-16'!E28)</f>
        <v>Property Management</v>
      </c>
      <c r="F27" s="190" t="str">
        <f>IF(OR('Base Summary 2015-16'!F28="",'Base Summary 2015-16'!F28="[Select]"),"",'Base Summary 2015-16'!F28)</f>
        <v>Mixed</v>
      </c>
      <c r="G27" s="409" t="str">
        <f>IF('Base Summary 2015-16'!G28="","",'Base Summary 2015-16'!G28)</f>
        <v>Maximise performance of property portfolio.</v>
      </c>
      <c r="H27" s="107"/>
      <c r="I27" s="31"/>
    </row>
    <row r="28" spans="3:9" ht="19.5" customHeight="1" x14ac:dyDescent="0.2">
      <c r="C28" s="13"/>
      <c r="D28" s="19">
        <f t="shared" si="0"/>
        <v>19</v>
      </c>
      <c r="E28" s="189" t="str">
        <f>IF(OR('Base Summary 2015-16'!E29="",'Base Summary 2015-16'!E29="[Enter service]"),"",'Base Summary 2015-16'!E29)</f>
        <v>Community Amenity</v>
      </c>
      <c r="F28" s="190" t="str">
        <f>IF(OR('Base Summary 2015-16'!F29="",'Base Summary 2015-16'!F29="[Select]"),"",'Base Summary 2015-16'!F29)</f>
        <v>External</v>
      </c>
      <c r="G28" s="409" t="str">
        <f>IF('Base Summary 2015-16'!G29="","",'Base Summary 2015-16'!G29)</f>
        <v>Administer &amp; enforce parking management and local laws.</v>
      </c>
      <c r="H28" s="107"/>
      <c r="I28" s="31"/>
    </row>
    <row r="29" spans="3:9" ht="19.5" customHeight="1" x14ac:dyDescent="0.2">
      <c r="C29" s="13"/>
      <c r="D29" s="19">
        <f t="shared" si="0"/>
        <v>20</v>
      </c>
      <c r="E29" s="189" t="str">
        <f>IF(OR('Base Summary 2015-16'!E30="",'Base Summary 2015-16'!E30="[Enter service]"),"",'Base Summary 2015-16'!E30)</f>
        <v>Environmental Services</v>
      </c>
      <c r="F29" s="190" t="str">
        <f>IF(OR('Base Summary 2015-16'!F30="",'Base Summary 2015-16'!F30="[Select]"),"",'Base Summary 2015-16'!F30)</f>
        <v>External</v>
      </c>
      <c r="G29" s="409" t="str">
        <f>IF('Base Summary 2015-16'!G30="","",'Base Summary 2015-16'!G30)</f>
        <v>Enhance and protect public &amp; environmental health.</v>
      </c>
      <c r="H29" s="107"/>
      <c r="I29" s="31"/>
    </row>
    <row r="30" spans="3:9" ht="19.5" customHeight="1" x14ac:dyDescent="0.2">
      <c r="C30" s="13"/>
      <c r="D30" s="90">
        <f t="shared" si="0"/>
        <v>21</v>
      </c>
      <c r="E30" s="189" t="str">
        <f>IF(OR('Base Summary 2015-16'!E31="",'Base Summary 2015-16'!E31="[Enter service]"),"",'Base Summary 2015-16'!E31)</f>
        <v>Facilities</v>
      </c>
      <c r="F30" s="190" t="str">
        <f>IF(OR('Base Summary 2015-16'!F31="",'Base Summary 2015-16'!F31="[Select]"),"",'Base Summary 2015-16'!F31)</f>
        <v>External</v>
      </c>
      <c r="G30" s="409" t="str">
        <f>IF('Base Summary 2015-16'!G31="","",'Base Summary 2015-16'!G31)</f>
        <v>Manage &amp; maintain Councils 670+ building assets, playgrounds,BBQs</v>
      </c>
      <c r="H30" s="107"/>
      <c r="I30" s="31"/>
    </row>
    <row r="31" spans="3:9" ht="19.5" customHeight="1" x14ac:dyDescent="0.2">
      <c r="C31" s="13"/>
      <c r="D31" s="19">
        <f t="shared" si="0"/>
        <v>22</v>
      </c>
      <c r="E31" s="189" t="str">
        <f>IF(OR('Base Summary 2015-16'!E32="",'Base Summary 2015-16'!E32="[Enter service]"),"",'Base Summary 2015-16'!E32)</f>
        <v>Growth &amp; Development</v>
      </c>
      <c r="F31" s="190" t="str">
        <f>IF(OR('Base Summary 2015-16'!F32="",'Base Summary 2015-16'!F32="[Select]"),"",'Base Summary 2015-16'!F32)</f>
        <v>Mixed</v>
      </c>
      <c r="G31" s="409" t="str">
        <f>IF('Base Summary 2015-16'!G32="","",'Base Summary 2015-16'!G32)</f>
        <v>Manage Ballarat's residential, industrial &amp; commercial growth.</v>
      </c>
      <c r="H31" s="107"/>
      <c r="I31" s="31"/>
    </row>
    <row r="32" spans="3:9" ht="19.5" customHeight="1" x14ac:dyDescent="0.2">
      <c r="C32" s="13"/>
      <c r="D32" s="19">
        <f t="shared" si="0"/>
        <v>23</v>
      </c>
      <c r="E32" s="189" t="str">
        <f>IF(OR('Base Summary 2015-16'!E33="",'Base Summary 2015-16'!E33="[Enter service]"),"",'Base Summary 2015-16'!E33)</f>
        <v>Infrastructure Design &amp; Delivery</v>
      </c>
      <c r="F32" s="190" t="str">
        <f>IF(OR('Base Summary 2015-16'!F33="",'Base Summary 2015-16'!F33="[Select]"),"",'Base Summary 2015-16'!F33)</f>
        <v>External</v>
      </c>
      <c r="G32" s="409" t="str">
        <f>IF('Base Summary 2015-16'!G33="","",'Base Summary 2015-16'!G33)</f>
        <v>Provide engineering services, place-naming &amp; airport management.</v>
      </c>
      <c r="H32" s="107"/>
      <c r="I32" s="31"/>
    </row>
    <row r="33" spans="3:9" ht="19.5" customHeight="1" x14ac:dyDescent="0.2">
      <c r="C33" s="13"/>
      <c r="D33" s="90">
        <f t="shared" si="0"/>
        <v>24</v>
      </c>
      <c r="E33" s="189" t="str">
        <f>IF(OR('Base Summary 2015-16'!E34="",'Base Summary 2015-16'!E34="[Enter service]"),"",'Base Summary 2015-16'!E34)</f>
        <v>Ballarat Regional Tourism</v>
      </c>
      <c r="F33" s="190" t="str">
        <f>IF(OR('Base Summary 2015-16'!F34="",'Base Summary 2015-16'!F34="[Select]"),"",'Base Summary 2015-16'!F34)</f>
        <v>External</v>
      </c>
      <c r="G33" s="409" t="str">
        <f>IF('Base Summary 2015-16'!G34="","",'Base Summary 2015-16'!G34)</f>
        <v>Ballarat's peak regional tourism marketing and development organisation</v>
      </c>
      <c r="H33" s="107"/>
      <c r="I33" s="31"/>
    </row>
    <row r="34" spans="3:9" ht="19.5" customHeight="1" x14ac:dyDescent="0.2">
      <c r="C34" s="13"/>
      <c r="D34" s="19">
        <f t="shared" si="0"/>
        <v>25</v>
      </c>
      <c r="E34" s="189" t="str">
        <f>IF(OR('Base Summary 2015-16'!E35="",'Base Summary 2015-16'!E35="[Enter service]"),"",'Base Summary 2015-16'!E35)</f>
        <v>Economic Development</v>
      </c>
      <c r="F34" s="190" t="str">
        <f>IF(OR('Base Summary 2015-16'!F35="",'Base Summary 2015-16'!F35="[Select]"),"",'Base Summary 2015-16'!F35)</f>
        <v>External</v>
      </c>
      <c r="G34" s="409" t="str">
        <f>IF('Base Summary 2015-16'!G35="","",'Base Summary 2015-16'!G35)</f>
        <v>Supporting business to capitalise on opportunities for economic growth</v>
      </c>
      <c r="H34" s="107"/>
      <c r="I34" s="31"/>
    </row>
    <row r="35" spans="3:9" ht="19.5" customHeight="1" x14ac:dyDescent="0.2">
      <c r="C35" s="13"/>
      <c r="D35" s="19">
        <f t="shared" si="0"/>
        <v>26</v>
      </c>
      <c r="E35" s="189" t="str">
        <f>IF(OR('Base Summary 2015-16'!E36="",'Base Summary 2015-16'!E36="[Enter service]"),"",'Base Summary 2015-16'!E36)</f>
        <v>Her Majesty's Theatre</v>
      </c>
      <c r="F35" s="190" t="str">
        <f>IF(OR('Base Summary 2015-16'!F36="",'Base Summary 2015-16'!F36="[Select]"),"",'Base Summary 2015-16'!F36)</f>
        <v>External</v>
      </c>
      <c r="G35" s="409" t="str">
        <f>IF('Base Summary 2015-16'!G36="","",'Base Summary 2015-16'!G36)</f>
        <v>Presentation of live entertainment and ticketing services</v>
      </c>
      <c r="H35" s="107"/>
      <c r="I35" s="31"/>
    </row>
    <row r="36" spans="3:9" ht="19.5" customHeight="1" x14ac:dyDescent="0.2">
      <c r="C36" s="13"/>
      <c r="D36" s="19">
        <f t="shared" si="0"/>
        <v>27</v>
      </c>
      <c r="E36" s="189" t="str">
        <f>IF(OR('Base Summary 2015-16'!E37="",'Base Summary 2015-16'!E37="[Enter service]"),"",'Base Summary 2015-16'!E37)</f>
        <v>M.A.D.E.</v>
      </c>
      <c r="F36" s="190" t="str">
        <f>IF(OR('Base Summary 2015-16'!F37="",'Base Summary 2015-16'!F37="[Select]"),"",'Base Summary 2015-16'!F37)</f>
        <v>External</v>
      </c>
      <c r="G36" s="409" t="str">
        <f>IF('Base Summary 2015-16'!G37="","",'Base Summary 2015-16'!G37)</f>
        <v>Cultural attraction with café, retail, public &amp; education programs</v>
      </c>
      <c r="H36" s="107"/>
      <c r="I36" s="31"/>
    </row>
    <row r="37" spans="3:9" ht="19.5" customHeight="1" x14ac:dyDescent="0.2">
      <c r="C37" s="13"/>
      <c r="D37" s="90">
        <f t="shared" si="0"/>
        <v>28</v>
      </c>
      <c r="E37" s="189" t="str">
        <f>IF(OR('Base Summary 2015-16'!E38="",'Base Summary 2015-16'!E38="[Enter service]"),"",'Base Summary 2015-16'!E38)</f>
        <v>Statutory Planning</v>
      </c>
      <c r="F37" s="190" t="str">
        <f>IF(OR('Base Summary 2015-16'!F38="",'Base Summary 2015-16'!F38="[Select]"),"",'Base Summary 2015-16'!F38)</f>
        <v>External</v>
      </c>
      <c r="G37" s="409" t="str">
        <f>IF('Base Summary 2015-16'!G38="","",'Base Summary 2015-16'!G38)</f>
        <v>Planning and development applications and associated activities</v>
      </c>
      <c r="H37" s="107"/>
      <c r="I37" s="31"/>
    </row>
    <row r="38" spans="3:9" ht="19.5" customHeight="1" x14ac:dyDescent="0.2">
      <c r="C38" s="13"/>
      <c r="D38" s="19">
        <f t="shared" si="0"/>
        <v>29</v>
      </c>
      <c r="E38" s="189" t="str">
        <f>IF(OR('Base Summary 2015-16'!E39="",'Base Summary 2015-16'!E39="[Enter service]"),"",'Base Summary 2015-16'!E39)</f>
        <v>Art Gallery Ballarat</v>
      </c>
      <c r="F38" s="190" t="str">
        <f>IF(OR('Base Summary 2015-16'!F39="",'Base Summary 2015-16'!F39="[Select]"),"",'Base Summary 2015-16'!F39)</f>
        <v>External</v>
      </c>
      <c r="G38" s="409" t="str">
        <f>IF('Base Summary 2015-16'!G39="","",'Base Summary 2015-16'!G39)</f>
        <v>Exhibiting Australian Art and a vigorous program of unique exhibitions</v>
      </c>
      <c r="H38" s="107"/>
      <c r="I38" s="31"/>
    </row>
    <row r="39" spans="3:9" ht="19.5" customHeight="1" x14ac:dyDescent="0.2">
      <c r="C39" s="13"/>
      <c r="D39" s="19">
        <f t="shared" si="0"/>
        <v>30</v>
      </c>
      <c r="E39" s="189" t="str">
        <f>IF(OR('Base Summary 2015-16'!E40="",'Base Summary 2015-16'!E40="[Enter service]"),"",'Base Summary 2015-16'!E40)</f>
        <v>Arts &amp; Culture</v>
      </c>
      <c r="F39" s="190" t="str">
        <f>IF(OR('Base Summary 2015-16'!F40="",'Base Summary 2015-16'!F40="[Select]"),"",'Base Summary 2015-16'!F40)</f>
        <v>External</v>
      </c>
      <c r="G39" s="409" t="str">
        <f>IF('Base Summary 2015-16'!G40="","",'Base Summary 2015-16'!G40)</f>
        <v>Supports a diverse, vibrant &amp; ever expanding creative &amp; cultural sector</v>
      </c>
      <c r="H39" s="107"/>
      <c r="I39" s="31"/>
    </row>
    <row r="40" spans="3:9" ht="19.5" customHeight="1" x14ac:dyDescent="0.2">
      <c r="C40" s="13"/>
      <c r="D40" s="19">
        <f t="shared" si="0"/>
        <v>31</v>
      </c>
      <c r="E40" s="189" t="str">
        <f>IF(OR('Base Summary 2015-16'!E41="",'Base Summary 2015-16'!E41="[Enter service]"),"",'Base Summary 2015-16'!E41)</f>
        <v>City Strategy</v>
      </c>
      <c r="F40" s="190" t="str">
        <f>IF(OR('Base Summary 2015-16'!F41="",'Base Summary 2015-16'!F41="[Select]"),"",'Base Summary 2015-16'!F41)</f>
        <v>Mixed</v>
      </c>
      <c r="G40" s="409" t="str">
        <f>IF('Base Summary 2015-16'!G41="","",'Base Summary 2015-16'!G41)</f>
        <v>Strategic land use planning and implementation</v>
      </c>
      <c r="H40" s="107"/>
      <c r="I40" s="31"/>
    </row>
    <row r="41" spans="3:9" ht="19.5" customHeight="1" x14ac:dyDescent="0.2">
      <c r="C41" s="13"/>
      <c r="D41" s="90">
        <f t="shared" si="0"/>
        <v>32</v>
      </c>
      <c r="E41" s="189" t="str">
        <f>IF(OR('Base Summary 2015-16'!E42="",'Base Summary 2015-16'!E42="[Enter service]"),"",'Base Summary 2015-16'!E42)</f>
        <v>Community Events</v>
      </c>
      <c r="F41" s="190" t="str">
        <f>IF(OR('Base Summary 2015-16'!F42="",'Base Summary 2015-16'!F42="[Select]"),"",'Base Summary 2015-16'!F42)</f>
        <v>Mixed</v>
      </c>
      <c r="G41" s="409" t="str">
        <f>IF('Base Summary 2015-16'!G42="","",'Base Summary 2015-16'!G42)</f>
        <v>Delivering events which generate social and economic benefits for Ballarat</v>
      </c>
      <c r="H41" s="107"/>
      <c r="I41" s="31"/>
    </row>
    <row r="42" spans="3:9" ht="19.5" customHeight="1" x14ac:dyDescent="0.2">
      <c r="C42" s="13"/>
      <c r="D42" s="19">
        <f t="shared" si="0"/>
        <v>33</v>
      </c>
      <c r="E42" s="189" t="str">
        <f>IF(OR('Base Summary 2015-16'!E43="",'Base Summary 2015-16'!E43="[Enter service]"),"",'Base Summary 2015-16'!E43)</f>
        <v>Family and Children Services</v>
      </c>
      <c r="F42" s="190" t="str">
        <f>IF(OR('Base Summary 2015-16'!F43="",'Base Summary 2015-16'!F43="[Select]"),"",'Base Summary 2015-16'!F43)</f>
        <v>External</v>
      </c>
      <c r="G42" s="409" t="str">
        <f>IF('Base Summary 2015-16'!G43="","",'Base Summary 2015-16'!G43)</f>
        <v>Planning and delivering quality services to children and families.</v>
      </c>
      <c r="H42" s="107"/>
      <c r="I42" s="31"/>
    </row>
    <row r="43" spans="3:9" ht="19.5" customHeight="1" x14ac:dyDescent="0.2">
      <c r="C43" s="13"/>
      <c r="D43" s="19">
        <f t="shared" si="0"/>
        <v>34</v>
      </c>
      <c r="E43" s="189" t="str">
        <f>IF(OR('Base Summary 2015-16'!E44="",'Base Summary 2015-16'!E44="[Enter service]"),"",'Base Summary 2015-16'!E44)</f>
        <v>Peoples &amp; Communities</v>
      </c>
      <c r="F43" s="190" t="str">
        <f>IF(OR('Base Summary 2015-16'!F44="",'Base Summary 2015-16'!F44="[Select]"),"",'Base Summary 2015-16'!F44)</f>
        <v>Mixed</v>
      </c>
      <c r="G43" s="409" t="str">
        <f>IF('Base Summary 2015-16'!G44="","",'Base Summary 2015-16'!G44)</f>
        <v>Provide leadership in the People and Communities Portfolio.</v>
      </c>
      <c r="H43" s="107"/>
      <c r="I43" s="31"/>
    </row>
    <row r="44" spans="3:9" ht="19.5" customHeight="1" x14ac:dyDescent="0.2">
      <c r="C44" s="13"/>
      <c r="D44" s="90">
        <f t="shared" si="0"/>
        <v>35</v>
      </c>
      <c r="E44" s="189" t="str">
        <f>IF(OR('Base Summary 2015-16'!E45="",'Base Summary 2015-16'!E45="[Enter service]"),"",'Base Summary 2015-16'!E45)</f>
        <v>Community Care &amp; Access</v>
      </c>
      <c r="F44" s="190" t="str">
        <f>IF(OR('Base Summary 2015-16'!F45="",'Base Summary 2015-16'!F45="[Select]"),"",'Base Summary 2015-16'!F45)</f>
        <v>External</v>
      </c>
      <c r="G44" s="409" t="str">
        <f>IF('Base Summary 2015-16'!G45="","",'Base Summary 2015-16'!G45)</f>
        <v>Assist elderly and young with disabilities, to remain living in the community independently.</v>
      </c>
      <c r="H44" s="107"/>
      <c r="I44" s="31"/>
    </row>
    <row r="45" spans="3:9" ht="19.5" customHeight="1" x14ac:dyDescent="0.2">
      <c r="C45" s="13"/>
      <c r="D45" s="19">
        <f t="shared" si="0"/>
        <v>36</v>
      </c>
      <c r="E45" s="189" t="str">
        <f>IF(OR('Base Summary 2015-16'!E46="",'Base Summary 2015-16'!E46="[Enter service]"),"",'Base Summary 2015-16'!E46)</f>
        <v>Community Development</v>
      </c>
      <c r="F45" s="190" t="str">
        <f>IF(OR('Base Summary 2015-16'!F46="",'Base Summary 2015-16'!F46="[Select]"),"",'Base Summary 2015-16'!F46)</f>
        <v>External</v>
      </c>
      <c r="G45" s="409" t="str">
        <f>IF('Base Summary 2015-16'!G46="","",'Base Summary 2015-16'!G46)</f>
        <v>To plan for, engage, develop and strengthen communities.</v>
      </c>
      <c r="H45" s="107"/>
      <c r="I45" s="31"/>
    </row>
    <row r="46" spans="3:9" ht="19.5" customHeight="1" x14ac:dyDescent="0.2">
      <c r="C46" s="13"/>
      <c r="D46" s="19">
        <f t="shared" si="0"/>
        <v>37</v>
      </c>
      <c r="E46" s="189" t="str">
        <f>IF(OR('Base Summary 2015-16'!E47="",'Base Summary 2015-16'!E47="[Enter service]"),"",'Base Summary 2015-16'!E47)</f>
        <v>Learning &amp; Diversity</v>
      </c>
      <c r="F46" s="190" t="str">
        <f>IF(OR('Base Summary 2015-16'!F47="",'Base Summary 2015-16'!F47="[Select]"),"",'Base Summary 2015-16'!F47)</f>
        <v>External</v>
      </c>
      <c r="G46" s="409" t="str">
        <f>IF('Base Summary 2015-16'!G47="","",'Base Summary 2015-16'!G47)</f>
        <v>This unit consists of Libraries, Cultural Diversity and Youth Services</v>
      </c>
      <c r="H46" s="107"/>
      <c r="I46" s="31"/>
    </row>
    <row r="47" spans="3:9" ht="19.5" customHeight="1" x14ac:dyDescent="0.2">
      <c r="C47" s="13"/>
      <c r="D47" s="19">
        <f t="shared" si="0"/>
        <v>38</v>
      </c>
      <c r="E47" s="189" t="str">
        <f>IF(OR('Base Summary 2015-16'!E48="",'Base Summary 2015-16'!E48="[Enter service]"),"",'Base Summary 2015-16'!E48)</f>
        <v>Municipal Emergency Management</v>
      </c>
      <c r="F47" s="190" t="str">
        <f>IF(OR('Base Summary 2015-16'!F48="",'Base Summary 2015-16'!F48="[Select]"),"",'Base Summary 2015-16'!F48)</f>
        <v>External</v>
      </c>
      <c r="G47" s="409" t="str">
        <f>IF('Base Summary 2015-16'!G48="","",'Base Summary 2015-16'!G48)</f>
        <v>Managing Council's Planning, Preparedness Response &amp; Recovery for emergencies</v>
      </c>
      <c r="H47" s="107"/>
      <c r="I47" s="31"/>
    </row>
    <row r="48" spans="3:9" ht="19.5" customHeight="1" x14ac:dyDescent="0.2">
      <c r="C48" s="13"/>
      <c r="D48" s="90">
        <f t="shared" si="0"/>
        <v>39</v>
      </c>
      <c r="E48" s="189" t="str">
        <f>IF(OR('Base Summary 2015-16'!E49="",'Base Summary 2015-16'!E49="[Enter service]"),"",'Base Summary 2015-16'!E49)</f>
        <v>Recreation</v>
      </c>
      <c r="F48" s="190" t="str">
        <f>IF(OR('Base Summary 2015-16'!F49="",'Base Summary 2015-16'!F49="[Select]"),"",'Base Summary 2015-16'!F49)</f>
        <v>External</v>
      </c>
      <c r="G48" s="409" t="str">
        <f>IF('Base Summary 2015-16'!G49="","",'Base Summary 2015-16'!G49)</f>
        <v xml:space="preserve">
Sport and Recreation planning, ground management and infrastructure delivery
</v>
      </c>
      <c r="H48" s="107"/>
      <c r="I48" s="31"/>
    </row>
    <row r="49" spans="3:9" ht="19.5" customHeight="1" x14ac:dyDescent="0.2">
      <c r="C49" s="13"/>
      <c r="D49" s="19">
        <f t="shared" si="0"/>
        <v>40</v>
      </c>
      <c r="E49" s="189" t="str">
        <f>IF(OR('Base Summary 2015-16'!E50="",'Base Summary 2015-16'!E50="[Enter service]"),"",'Base Summary 2015-16'!E50)</f>
        <v/>
      </c>
      <c r="F49" s="190" t="str">
        <f>IF(OR('Base Summary 2015-16'!F50="",'Base Summary 2015-16'!F50="[Select]"),"",'Base Summary 2015-16'!F50)</f>
        <v/>
      </c>
      <c r="G49" s="409" t="str">
        <f>IF('Base Summary 2015-16'!G50="","",'Base Summary 2015-16'!G50)</f>
        <v/>
      </c>
      <c r="H49" s="107"/>
      <c r="I49" s="31"/>
    </row>
    <row r="50" spans="3:9" ht="19.5" customHeight="1" x14ac:dyDescent="0.2">
      <c r="C50" s="13"/>
      <c r="D50" s="19">
        <f t="shared" si="0"/>
        <v>41</v>
      </c>
      <c r="E50" s="189" t="str">
        <f>IF(OR('Base Summary 2015-16'!E51="",'Base Summary 2015-16'!E51="[Enter service]"),"",'Base Summary 2015-16'!E51)</f>
        <v/>
      </c>
      <c r="F50" s="190" t="str">
        <f>IF(OR('Base Summary 2015-16'!F51="",'Base Summary 2015-16'!F51="[Select]"),"",'Base Summary 2015-16'!F51)</f>
        <v/>
      </c>
      <c r="G50" s="409" t="str">
        <f>IF('Base Summary 2015-16'!G51="","",'Base Summary 2015-16'!G51)</f>
        <v/>
      </c>
      <c r="H50" s="107"/>
      <c r="I50" s="31"/>
    </row>
    <row r="51" spans="3:9" ht="19.5" customHeight="1" x14ac:dyDescent="0.2">
      <c r="C51" s="13"/>
      <c r="D51" s="19">
        <f t="shared" si="0"/>
        <v>42</v>
      </c>
      <c r="E51" s="189" t="str">
        <f>IF(OR('Base Summary 2015-16'!E52="",'Base Summary 2015-16'!E52="[Enter service]"),"",'Base Summary 2015-16'!E52)</f>
        <v/>
      </c>
      <c r="F51" s="190" t="str">
        <f>IF(OR('Base Summary 2015-16'!F52="",'Base Summary 2015-16'!F52="[Select]"),"",'Base Summary 2015-16'!F52)</f>
        <v/>
      </c>
      <c r="G51" s="409" t="str">
        <f>IF('Base Summary 2015-16'!G52="","",'Base Summary 2015-16'!G52)</f>
        <v/>
      </c>
      <c r="H51" s="107"/>
      <c r="I51" s="31"/>
    </row>
    <row r="52" spans="3:9" ht="19.5" customHeight="1" x14ac:dyDescent="0.2">
      <c r="C52" s="13"/>
      <c r="D52" s="90">
        <f t="shared" si="0"/>
        <v>43</v>
      </c>
      <c r="E52" s="189" t="str">
        <f>IF(OR('Base Summary 2015-16'!E53="",'Base Summary 2015-16'!E53="[Enter service]"),"",'Base Summary 2015-16'!E53)</f>
        <v/>
      </c>
      <c r="F52" s="190" t="str">
        <f>IF(OR('Base Summary 2015-16'!F53="",'Base Summary 2015-16'!F53="[Select]"),"",'Base Summary 2015-16'!F53)</f>
        <v/>
      </c>
      <c r="G52" s="409" t="str">
        <f>IF('Base Summary 2015-16'!G53="","",'Base Summary 2015-16'!G53)</f>
        <v/>
      </c>
      <c r="H52" s="107"/>
      <c r="I52" s="31"/>
    </row>
    <row r="53" spans="3:9" ht="19.5" customHeight="1" x14ac:dyDescent="0.2">
      <c r="C53" s="13"/>
      <c r="D53" s="19">
        <f t="shared" si="0"/>
        <v>44</v>
      </c>
      <c r="E53" s="189" t="str">
        <f>IF(OR('Base Summary 2015-16'!E54="",'Base Summary 2015-16'!E54="[Enter service]"),"",'Base Summary 2015-16'!E54)</f>
        <v/>
      </c>
      <c r="F53" s="190" t="str">
        <f>IF(OR('Base Summary 2015-16'!F54="",'Base Summary 2015-16'!F54="[Select]"),"",'Base Summary 2015-16'!F54)</f>
        <v/>
      </c>
      <c r="G53" s="409" t="str">
        <f>IF('Base Summary 2015-16'!G54="","",'Base Summary 2015-16'!G54)</f>
        <v/>
      </c>
      <c r="H53" s="107"/>
      <c r="I53" s="31"/>
    </row>
    <row r="54" spans="3:9" ht="19.5" customHeight="1" x14ac:dyDescent="0.2">
      <c r="C54" s="13"/>
      <c r="D54" s="19">
        <f t="shared" si="0"/>
        <v>45</v>
      </c>
      <c r="E54" s="189" t="str">
        <f>IF(OR('Base Summary 2015-16'!E55="",'Base Summary 2015-16'!E55="[Enter service]"),"",'Base Summary 2015-16'!E55)</f>
        <v/>
      </c>
      <c r="F54" s="190" t="str">
        <f>IF(OR('Base Summary 2015-16'!F55="",'Base Summary 2015-16'!F55="[Select]"),"",'Base Summary 2015-16'!F55)</f>
        <v/>
      </c>
      <c r="G54" s="409" t="str">
        <f>IF('Base Summary 2015-16'!G55="","",'Base Summary 2015-16'!G55)</f>
        <v/>
      </c>
      <c r="H54" s="107"/>
      <c r="I54" s="31"/>
    </row>
    <row r="55" spans="3:9" ht="19.5" customHeight="1" x14ac:dyDescent="0.2">
      <c r="C55" s="13"/>
      <c r="D55" s="90">
        <f t="shared" si="0"/>
        <v>46</v>
      </c>
      <c r="E55" s="189" t="str">
        <f>IF(OR('Base Summary 2015-16'!E56="",'Base Summary 2015-16'!E56="[Enter service]"),"",'Base Summary 2015-16'!E56)</f>
        <v/>
      </c>
      <c r="F55" s="190" t="str">
        <f>IF(OR('Base Summary 2015-16'!F56="",'Base Summary 2015-16'!F56="[Select]"),"",'Base Summary 2015-16'!F56)</f>
        <v/>
      </c>
      <c r="G55" s="409" t="str">
        <f>IF('Base Summary 2015-16'!G56="","",'Base Summary 2015-16'!G56)</f>
        <v/>
      </c>
      <c r="H55" s="107"/>
      <c r="I55" s="31"/>
    </row>
    <row r="56" spans="3:9" ht="19.5" customHeight="1" x14ac:dyDescent="0.2">
      <c r="C56" s="13"/>
      <c r="D56" s="19">
        <f t="shared" si="0"/>
        <v>47</v>
      </c>
      <c r="E56" s="189" t="str">
        <f>IF(OR('Base Summary 2015-16'!E57="",'Base Summary 2015-16'!E57="[Enter service]"),"",'Base Summary 2015-16'!E57)</f>
        <v/>
      </c>
      <c r="F56" s="190" t="str">
        <f>IF(OR('Base Summary 2015-16'!F57="",'Base Summary 2015-16'!F57="[Select]"),"",'Base Summary 2015-16'!F57)</f>
        <v/>
      </c>
      <c r="G56" s="409" t="str">
        <f>IF('Base Summary 2015-16'!G57="","",'Base Summary 2015-16'!G57)</f>
        <v/>
      </c>
      <c r="H56" s="107"/>
      <c r="I56" s="31"/>
    </row>
    <row r="57" spans="3:9" ht="19.5" customHeight="1" x14ac:dyDescent="0.2">
      <c r="C57" s="13"/>
      <c r="D57" s="19">
        <f t="shared" si="0"/>
        <v>48</v>
      </c>
      <c r="E57" s="189" t="str">
        <f>IF(OR('Base Summary 2015-16'!E58="",'Base Summary 2015-16'!E58="[Enter service]"),"",'Base Summary 2015-16'!E58)</f>
        <v/>
      </c>
      <c r="F57" s="190" t="str">
        <f>IF(OR('Base Summary 2015-16'!F58="",'Base Summary 2015-16'!F58="[Select]"),"",'Base Summary 2015-16'!F58)</f>
        <v/>
      </c>
      <c r="G57" s="409" t="str">
        <f>IF('Base Summary 2015-16'!G58="","",'Base Summary 2015-16'!G58)</f>
        <v/>
      </c>
      <c r="H57" s="107"/>
      <c r="I57" s="31"/>
    </row>
    <row r="58" spans="3:9" ht="19.5" customHeight="1" x14ac:dyDescent="0.2">
      <c r="C58" s="13"/>
      <c r="D58" s="19">
        <f t="shared" si="0"/>
        <v>49</v>
      </c>
      <c r="E58" s="189" t="str">
        <f>IF(OR('Base Summary 2015-16'!E59="",'Base Summary 2015-16'!E59="[Enter service]"),"",'Base Summary 2015-16'!E59)</f>
        <v/>
      </c>
      <c r="F58" s="190" t="str">
        <f>IF(OR('Base Summary 2015-16'!F59="",'Base Summary 2015-16'!F59="[Select]"),"",'Base Summary 2015-16'!F59)</f>
        <v/>
      </c>
      <c r="G58" s="409" t="str">
        <f>IF('Base Summary 2015-16'!G59="","",'Base Summary 2015-16'!G59)</f>
        <v/>
      </c>
      <c r="H58" s="107"/>
      <c r="I58" s="31"/>
    </row>
    <row r="59" spans="3:9" ht="19.5" customHeight="1" x14ac:dyDescent="0.2">
      <c r="C59" s="13"/>
      <c r="D59" s="90">
        <f t="shared" si="0"/>
        <v>50</v>
      </c>
      <c r="E59" s="189" t="str">
        <f>IF(OR('Base Summary 2015-16'!E60="",'Base Summary 2015-16'!E60="[Enter service]"),"",'Base Summary 2015-16'!E60)</f>
        <v/>
      </c>
      <c r="F59" s="190" t="str">
        <f>IF(OR('Base Summary 2015-16'!F60="",'Base Summary 2015-16'!F60="[Select]"),"",'Base Summary 2015-16'!F60)</f>
        <v/>
      </c>
      <c r="G59" s="409" t="str">
        <f>IF('Base Summary 2015-16'!G60="","",'Base Summary 2015-16'!G60)</f>
        <v/>
      </c>
      <c r="H59" s="107"/>
      <c r="I59" s="31"/>
    </row>
    <row r="60" spans="3:9" ht="19.5" customHeight="1" x14ac:dyDescent="0.2">
      <c r="C60" s="13"/>
      <c r="D60" s="19">
        <f t="shared" si="0"/>
        <v>51</v>
      </c>
      <c r="E60" s="189" t="str">
        <f>IF(OR('Base Summary 2015-16'!E61="",'Base Summary 2015-16'!E61="[Enter service]"),"",'Base Summary 2015-16'!E61)</f>
        <v/>
      </c>
      <c r="F60" s="190" t="str">
        <f>IF(OR('Base Summary 2015-16'!F61="",'Base Summary 2015-16'!F61="[Select]"),"",'Base Summary 2015-16'!F61)</f>
        <v/>
      </c>
      <c r="G60" s="409" t="str">
        <f>IF('Base Summary 2015-16'!G61="","",'Base Summary 2015-16'!G61)</f>
        <v/>
      </c>
      <c r="H60" s="107"/>
      <c r="I60" s="31"/>
    </row>
    <row r="61" spans="3:9" ht="19.5" customHeight="1" x14ac:dyDescent="0.2">
      <c r="C61" s="13"/>
      <c r="D61" s="19">
        <f t="shared" si="0"/>
        <v>52</v>
      </c>
      <c r="E61" s="189" t="str">
        <f>IF(OR('Base Summary 2015-16'!E62="",'Base Summary 2015-16'!E62="[Enter service]"),"",'Base Summary 2015-16'!E62)</f>
        <v/>
      </c>
      <c r="F61" s="190" t="str">
        <f>IF(OR('Base Summary 2015-16'!F62="",'Base Summary 2015-16'!F62="[Select]"),"",'Base Summary 2015-16'!F62)</f>
        <v/>
      </c>
      <c r="G61" s="409" t="str">
        <f>IF('Base Summary 2015-16'!G62="","",'Base Summary 2015-16'!G62)</f>
        <v/>
      </c>
      <c r="H61" s="107"/>
      <c r="I61" s="31"/>
    </row>
    <row r="62" spans="3:9" ht="19.5" customHeight="1" x14ac:dyDescent="0.2">
      <c r="C62" s="13"/>
      <c r="D62" s="19">
        <f t="shared" si="0"/>
        <v>53</v>
      </c>
      <c r="E62" s="189" t="str">
        <f>IF(OR('Base Summary 2015-16'!E63="",'Base Summary 2015-16'!E63="[Enter service]"),"",'Base Summary 2015-16'!E63)</f>
        <v/>
      </c>
      <c r="F62" s="190" t="str">
        <f>IF(OR('Base Summary 2015-16'!F63="",'Base Summary 2015-16'!F63="[Select]"),"",'Base Summary 2015-16'!F63)</f>
        <v/>
      </c>
      <c r="G62" s="409" t="str">
        <f>IF('Base Summary 2015-16'!G63="","",'Base Summary 2015-16'!G63)</f>
        <v/>
      </c>
      <c r="H62" s="107"/>
      <c r="I62" s="31"/>
    </row>
    <row r="63" spans="3:9" ht="19.5" customHeight="1" x14ac:dyDescent="0.2">
      <c r="C63" s="13"/>
      <c r="D63" s="90">
        <f t="shared" si="0"/>
        <v>54</v>
      </c>
      <c r="E63" s="189" t="str">
        <f>IF(OR('Base Summary 2015-16'!E64="",'Base Summary 2015-16'!E64="[Enter service]"),"",'Base Summary 2015-16'!E64)</f>
        <v/>
      </c>
      <c r="F63" s="190" t="str">
        <f>IF(OR('Base Summary 2015-16'!F64="",'Base Summary 2015-16'!F64="[Select]"),"",'Base Summary 2015-16'!F64)</f>
        <v/>
      </c>
      <c r="G63" s="409" t="str">
        <f>IF('Base Summary 2015-16'!G64="","",'Base Summary 2015-16'!G64)</f>
        <v/>
      </c>
      <c r="H63" s="107"/>
      <c r="I63" s="31"/>
    </row>
    <row r="64" spans="3:9" ht="19.5" customHeight="1" x14ac:dyDescent="0.2">
      <c r="C64" s="13"/>
      <c r="D64" s="19">
        <f t="shared" si="0"/>
        <v>55</v>
      </c>
      <c r="E64" s="189" t="str">
        <f>IF(OR('Base Summary 2015-16'!E65="",'Base Summary 2015-16'!E65="[Enter service]"),"",'Base Summary 2015-16'!E65)</f>
        <v/>
      </c>
      <c r="F64" s="190" t="str">
        <f>IF(OR('Base Summary 2015-16'!F65="",'Base Summary 2015-16'!F65="[Select]"),"",'Base Summary 2015-16'!F65)</f>
        <v/>
      </c>
      <c r="G64" s="409" t="str">
        <f>IF('Base Summary 2015-16'!G65="","",'Base Summary 2015-16'!G65)</f>
        <v/>
      </c>
      <c r="H64" s="107"/>
      <c r="I64" s="31"/>
    </row>
    <row r="65" spans="3:9" ht="19.5" customHeight="1" x14ac:dyDescent="0.2">
      <c r="C65" s="13"/>
      <c r="D65" s="19">
        <f t="shared" si="0"/>
        <v>56</v>
      </c>
      <c r="E65" s="189" t="str">
        <f>IF(OR('Base Summary 2015-16'!E66="",'Base Summary 2015-16'!E66="[Enter service]"),"",'Base Summary 2015-16'!E66)</f>
        <v/>
      </c>
      <c r="F65" s="190" t="str">
        <f>IF(OR('Base Summary 2015-16'!F66="",'Base Summary 2015-16'!F66="[Select]"),"",'Base Summary 2015-16'!F66)</f>
        <v/>
      </c>
      <c r="G65" s="409" t="str">
        <f>IF('Base Summary 2015-16'!G66="","",'Base Summary 2015-16'!G66)</f>
        <v/>
      </c>
      <c r="H65" s="107"/>
      <c r="I65" s="31"/>
    </row>
    <row r="66" spans="3:9" ht="19.5" customHeight="1" x14ac:dyDescent="0.2">
      <c r="C66" s="13"/>
      <c r="D66" s="90">
        <f t="shared" si="0"/>
        <v>57</v>
      </c>
      <c r="E66" s="189" t="str">
        <f>IF(OR('Base Summary 2015-16'!E67="",'Base Summary 2015-16'!E67="[Enter service]"),"",'Base Summary 2015-16'!E67)</f>
        <v/>
      </c>
      <c r="F66" s="190" t="str">
        <f>IF(OR('Base Summary 2015-16'!F67="",'Base Summary 2015-16'!F67="[Select]"),"",'Base Summary 2015-16'!F67)</f>
        <v/>
      </c>
      <c r="G66" s="409" t="str">
        <f>IF('Base Summary 2015-16'!G67="","",'Base Summary 2015-16'!G67)</f>
        <v/>
      </c>
      <c r="H66" s="107"/>
      <c r="I66" s="31"/>
    </row>
    <row r="67" spans="3:9" ht="19.5" customHeight="1" x14ac:dyDescent="0.2">
      <c r="C67" s="13"/>
      <c r="D67" s="19">
        <f t="shared" si="0"/>
        <v>58</v>
      </c>
      <c r="E67" s="189" t="str">
        <f>IF(OR('Base Summary 2015-16'!E68="",'Base Summary 2015-16'!E68="[Enter service]"),"",'Base Summary 2015-16'!E68)</f>
        <v/>
      </c>
      <c r="F67" s="190" t="str">
        <f>IF(OR('Base Summary 2015-16'!F68="",'Base Summary 2015-16'!F68="[Select]"),"",'Base Summary 2015-16'!F68)</f>
        <v/>
      </c>
      <c r="G67" s="409" t="str">
        <f>IF('Base Summary 2015-16'!G68="","",'Base Summary 2015-16'!G68)</f>
        <v/>
      </c>
      <c r="H67" s="107"/>
      <c r="I67" s="31"/>
    </row>
    <row r="68" spans="3:9" ht="19.5" customHeight="1" x14ac:dyDescent="0.2">
      <c r="C68" s="13"/>
      <c r="D68" s="19">
        <f t="shared" si="0"/>
        <v>59</v>
      </c>
      <c r="E68" s="189" t="str">
        <f>IF(OR('Base Summary 2015-16'!E69="",'Base Summary 2015-16'!E69="[Enter service]"),"",'Base Summary 2015-16'!E69)</f>
        <v/>
      </c>
      <c r="F68" s="190" t="str">
        <f>IF(OR('Base Summary 2015-16'!F69="",'Base Summary 2015-16'!F69="[Select]"),"",'Base Summary 2015-16'!F69)</f>
        <v/>
      </c>
      <c r="G68" s="409" t="str">
        <f>IF('Base Summary 2015-16'!G69="","",'Base Summary 2015-16'!G69)</f>
        <v/>
      </c>
      <c r="H68" s="107"/>
      <c r="I68" s="31"/>
    </row>
    <row r="69" spans="3:9" ht="19.5" customHeight="1" x14ac:dyDescent="0.2">
      <c r="C69" s="13"/>
      <c r="D69" s="90">
        <f t="shared" si="0"/>
        <v>60</v>
      </c>
      <c r="E69" s="189" t="str">
        <f>IF(OR('Base Summary 2015-16'!E70="",'Base Summary 2015-16'!E70="[Enter service]"),"",'Base Summary 2015-16'!E70)</f>
        <v/>
      </c>
      <c r="F69" s="190" t="str">
        <f>IF(OR('Base Summary 2015-16'!F70="",'Base Summary 2015-16'!F70="[Select]"),"",'Base Summary 2015-16'!F70)</f>
        <v/>
      </c>
      <c r="G69" s="409" t="str">
        <f>IF('Base Summary 2015-16'!G70="","",'Base Summary 2015-16'!G70)</f>
        <v/>
      </c>
      <c r="H69" s="107"/>
      <c r="I69" s="31"/>
    </row>
    <row r="70" spans="3:9" ht="19.5" customHeight="1" x14ac:dyDescent="0.2">
      <c r="C70" s="13"/>
      <c r="D70" s="19">
        <f t="shared" si="0"/>
        <v>61</v>
      </c>
      <c r="E70" s="189" t="str">
        <f>IF(OR('Base Summary 2015-16'!E71="",'Base Summary 2015-16'!E71="[Enter service]"),"",'Base Summary 2015-16'!E71)</f>
        <v/>
      </c>
      <c r="F70" s="190" t="str">
        <f>IF(OR('Base Summary 2015-16'!F71="",'Base Summary 2015-16'!F71="[Select]"),"",'Base Summary 2015-16'!F71)</f>
        <v/>
      </c>
      <c r="G70" s="409" t="str">
        <f>IF('Base Summary 2015-16'!G71="","",'Base Summary 2015-16'!G71)</f>
        <v/>
      </c>
      <c r="H70" s="107"/>
      <c r="I70" s="31"/>
    </row>
    <row r="71" spans="3:9" ht="19.5" customHeight="1" x14ac:dyDescent="0.2">
      <c r="C71" s="13"/>
      <c r="D71" s="19">
        <f t="shared" si="0"/>
        <v>62</v>
      </c>
      <c r="E71" s="189" t="str">
        <f>IF(OR('Base Summary 2015-16'!E72="",'Base Summary 2015-16'!E72="[Enter service]"),"",'Base Summary 2015-16'!E72)</f>
        <v/>
      </c>
      <c r="F71" s="190" t="str">
        <f>IF(OR('Base Summary 2015-16'!F72="",'Base Summary 2015-16'!F72="[Select]"),"",'Base Summary 2015-16'!F72)</f>
        <v/>
      </c>
      <c r="G71" s="409" t="str">
        <f>IF('Base Summary 2015-16'!G72="","",'Base Summary 2015-16'!G72)</f>
        <v/>
      </c>
      <c r="H71" s="107"/>
      <c r="I71" s="31"/>
    </row>
    <row r="72" spans="3:9" ht="19.5" customHeight="1" x14ac:dyDescent="0.2">
      <c r="C72" s="13"/>
      <c r="D72" s="90">
        <f t="shared" si="0"/>
        <v>63</v>
      </c>
      <c r="E72" s="189" t="str">
        <f>IF(OR('Base Summary 2015-16'!E73="",'Base Summary 2015-16'!E73="[Enter service]"),"",'Base Summary 2015-16'!E73)</f>
        <v/>
      </c>
      <c r="F72" s="190" t="str">
        <f>IF(OR('Base Summary 2015-16'!F73="",'Base Summary 2015-16'!F73="[Select]"),"",'Base Summary 2015-16'!F73)</f>
        <v/>
      </c>
      <c r="G72" s="409" t="str">
        <f>IF('Base Summary 2015-16'!G73="","",'Base Summary 2015-16'!G73)</f>
        <v/>
      </c>
      <c r="H72" s="107"/>
      <c r="I72" s="31"/>
    </row>
    <row r="73" spans="3:9" ht="19.5" customHeight="1" x14ac:dyDescent="0.2">
      <c r="C73" s="13"/>
      <c r="D73" s="19">
        <f t="shared" si="0"/>
        <v>64</v>
      </c>
      <c r="E73" s="189" t="str">
        <f>IF(OR('Base Summary 2015-16'!E74="",'Base Summary 2015-16'!E74="[Enter service]"),"",'Base Summary 2015-16'!E74)</f>
        <v/>
      </c>
      <c r="F73" s="190" t="str">
        <f>IF(OR('Base Summary 2015-16'!F74="",'Base Summary 2015-16'!F74="[Select]"),"",'Base Summary 2015-16'!F74)</f>
        <v/>
      </c>
      <c r="G73" s="409" t="str">
        <f>IF('Base Summary 2015-16'!G74="","",'Base Summary 2015-16'!G74)</f>
        <v/>
      </c>
      <c r="H73" s="107"/>
      <c r="I73" s="31"/>
    </row>
    <row r="74" spans="3:9" ht="19.5" customHeight="1" x14ac:dyDescent="0.2">
      <c r="C74" s="13"/>
      <c r="D74" s="19">
        <f t="shared" si="0"/>
        <v>65</v>
      </c>
      <c r="E74" s="189" t="str">
        <f>IF(OR('Base Summary 2015-16'!E75="",'Base Summary 2015-16'!E75="[Enter service]"),"",'Base Summary 2015-16'!E75)</f>
        <v/>
      </c>
      <c r="F74" s="190" t="str">
        <f>IF(OR('Base Summary 2015-16'!F75="",'Base Summary 2015-16'!F75="[Select]"),"",'Base Summary 2015-16'!F75)</f>
        <v/>
      </c>
      <c r="G74" s="409" t="str">
        <f>IF('Base Summary 2015-16'!G75="","",'Base Summary 2015-16'!G75)</f>
        <v/>
      </c>
      <c r="H74" s="107"/>
      <c r="I74" s="31"/>
    </row>
    <row r="75" spans="3:9" ht="19.5" customHeight="1" x14ac:dyDescent="0.2">
      <c r="C75" s="13"/>
      <c r="D75" s="90">
        <f t="shared" si="0"/>
        <v>66</v>
      </c>
      <c r="E75" s="189" t="str">
        <f>IF(OR('Base Summary 2015-16'!E76="",'Base Summary 2015-16'!E76="[Enter service]"),"",'Base Summary 2015-16'!E76)</f>
        <v/>
      </c>
      <c r="F75" s="190" t="str">
        <f>IF(OR('Base Summary 2015-16'!F76="",'Base Summary 2015-16'!F76="[Select]"),"",'Base Summary 2015-16'!F76)</f>
        <v/>
      </c>
      <c r="G75" s="409" t="str">
        <f>IF('Base Summary 2015-16'!G76="","",'Base Summary 2015-16'!G76)</f>
        <v/>
      </c>
      <c r="H75" s="107"/>
      <c r="I75" s="31"/>
    </row>
    <row r="76" spans="3:9" ht="19.5" customHeight="1" x14ac:dyDescent="0.2">
      <c r="C76" s="13"/>
      <c r="D76" s="19">
        <f t="shared" si="0"/>
        <v>67</v>
      </c>
      <c r="E76" s="189" t="str">
        <f>IF(OR('Base Summary 2015-16'!E77="",'Base Summary 2015-16'!E77="[Enter service]"),"",'Base Summary 2015-16'!E77)</f>
        <v/>
      </c>
      <c r="F76" s="190" t="str">
        <f>IF(OR('Base Summary 2015-16'!F77="",'Base Summary 2015-16'!F77="[Select]"),"",'Base Summary 2015-16'!F77)</f>
        <v/>
      </c>
      <c r="G76" s="409" t="str">
        <f>IF('Base Summary 2015-16'!G77="","",'Base Summary 2015-16'!G77)</f>
        <v/>
      </c>
      <c r="H76" s="107"/>
      <c r="I76" s="31"/>
    </row>
    <row r="77" spans="3:9" ht="19.5" customHeight="1" x14ac:dyDescent="0.2">
      <c r="C77" s="13"/>
      <c r="D77" s="19">
        <f t="shared" si="0"/>
        <v>68</v>
      </c>
      <c r="E77" s="189" t="str">
        <f>IF(OR('Base Summary 2015-16'!E78="",'Base Summary 2015-16'!E78="[Enter service]"),"",'Base Summary 2015-16'!E78)</f>
        <v/>
      </c>
      <c r="F77" s="190" t="str">
        <f>IF(OR('Base Summary 2015-16'!F78="",'Base Summary 2015-16'!F78="[Select]"),"",'Base Summary 2015-16'!F78)</f>
        <v/>
      </c>
      <c r="G77" s="409" t="str">
        <f>IF('Base Summary 2015-16'!G78="","",'Base Summary 2015-16'!G78)</f>
        <v/>
      </c>
      <c r="H77" s="107"/>
      <c r="I77" s="31"/>
    </row>
    <row r="78" spans="3:9" ht="19.5" customHeight="1" x14ac:dyDescent="0.2">
      <c r="C78" s="13"/>
      <c r="D78" s="90">
        <f t="shared" si="0"/>
        <v>69</v>
      </c>
      <c r="E78" s="189" t="str">
        <f>IF(OR('Base Summary 2015-16'!E79="",'Base Summary 2015-16'!E79="[Enter service]"),"",'Base Summary 2015-16'!E79)</f>
        <v/>
      </c>
      <c r="F78" s="190" t="str">
        <f>IF(OR('Base Summary 2015-16'!F79="",'Base Summary 2015-16'!F79="[Select]"),"",'Base Summary 2015-16'!F79)</f>
        <v/>
      </c>
      <c r="G78" s="409" t="str">
        <f>IF('Base Summary 2015-16'!G79="","",'Base Summary 2015-16'!G79)</f>
        <v/>
      </c>
      <c r="H78" s="107"/>
      <c r="I78" s="31"/>
    </row>
    <row r="79" spans="3:9" ht="19.5" customHeight="1" x14ac:dyDescent="0.2">
      <c r="C79" s="13"/>
      <c r="D79" s="19">
        <f t="shared" ref="D79:D142" si="1">D78+1</f>
        <v>70</v>
      </c>
      <c r="E79" s="189" t="str">
        <f>IF(OR('Base Summary 2015-16'!E80="",'Base Summary 2015-16'!E80="[Enter service]"),"",'Base Summary 2015-16'!E80)</f>
        <v/>
      </c>
      <c r="F79" s="190" t="str">
        <f>IF(OR('Base Summary 2015-16'!F80="",'Base Summary 2015-16'!F80="[Select]"),"",'Base Summary 2015-16'!F80)</f>
        <v/>
      </c>
      <c r="G79" s="409" t="str">
        <f>IF('Base Summary 2015-16'!G80="","",'Base Summary 2015-16'!G80)</f>
        <v/>
      </c>
      <c r="H79" s="107"/>
      <c r="I79" s="31"/>
    </row>
    <row r="80" spans="3:9" ht="19.5" customHeight="1" x14ac:dyDescent="0.2">
      <c r="C80" s="13"/>
      <c r="D80" s="19">
        <f t="shared" si="1"/>
        <v>71</v>
      </c>
      <c r="E80" s="189" t="str">
        <f>IF(OR('Base Summary 2015-16'!E81="",'Base Summary 2015-16'!E81="[Enter service]"),"",'Base Summary 2015-16'!E81)</f>
        <v/>
      </c>
      <c r="F80" s="190" t="str">
        <f>IF(OR('Base Summary 2015-16'!F81="",'Base Summary 2015-16'!F81="[Select]"),"",'Base Summary 2015-16'!F81)</f>
        <v/>
      </c>
      <c r="G80" s="409" t="str">
        <f>IF('Base Summary 2015-16'!G81="","",'Base Summary 2015-16'!G81)</f>
        <v/>
      </c>
      <c r="H80" s="107"/>
      <c r="I80" s="31"/>
    </row>
    <row r="81" spans="3:9" ht="19.5" customHeight="1" x14ac:dyDescent="0.2">
      <c r="C81" s="13"/>
      <c r="D81" s="90">
        <f t="shared" si="1"/>
        <v>72</v>
      </c>
      <c r="E81" s="189" t="str">
        <f>IF(OR('Base Summary 2015-16'!E82="",'Base Summary 2015-16'!E82="[Enter service]"),"",'Base Summary 2015-16'!E82)</f>
        <v/>
      </c>
      <c r="F81" s="190" t="str">
        <f>IF(OR('Base Summary 2015-16'!F82="",'Base Summary 2015-16'!F82="[Select]"),"",'Base Summary 2015-16'!F82)</f>
        <v/>
      </c>
      <c r="G81" s="409" t="str">
        <f>IF('Base Summary 2015-16'!G82="","",'Base Summary 2015-16'!G82)</f>
        <v/>
      </c>
      <c r="H81" s="107"/>
      <c r="I81" s="31"/>
    </row>
    <row r="82" spans="3:9" ht="19.5" customHeight="1" x14ac:dyDescent="0.2">
      <c r="C82" s="13"/>
      <c r="D82" s="19">
        <f t="shared" si="1"/>
        <v>73</v>
      </c>
      <c r="E82" s="189" t="str">
        <f>IF(OR('Base Summary 2015-16'!E83="",'Base Summary 2015-16'!E83="[Enter service]"),"",'Base Summary 2015-16'!E83)</f>
        <v/>
      </c>
      <c r="F82" s="190" t="str">
        <f>IF(OR('Base Summary 2015-16'!F83="",'Base Summary 2015-16'!F83="[Select]"),"",'Base Summary 2015-16'!F83)</f>
        <v/>
      </c>
      <c r="G82" s="409" t="str">
        <f>IF('Base Summary 2015-16'!G83="","",'Base Summary 2015-16'!G83)</f>
        <v/>
      </c>
      <c r="H82" s="107"/>
      <c r="I82" s="31"/>
    </row>
    <row r="83" spans="3:9" ht="19.5" customHeight="1" x14ac:dyDescent="0.2">
      <c r="C83" s="13"/>
      <c r="D83" s="19">
        <f t="shared" si="1"/>
        <v>74</v>
      </c>
      <c r="E83" s="189" t="str">
        <f>IF(OR('Base Summary 2015-16'!E84="",'Base Summary 2015-16'!E84="[Enter service]"),"",'Base Summary 2015-16'!E84)</f>
        <v/>
      </c>
      <c r="F83" s="190" t="str">
        <f>IF(OR('Base Summary 2015-16'!F84="",'Base Summary 2015-16'!F84="[Select]"),"",'Base Summary 2015-16'!F84)</f>
        <v/>
      </c>
      <c r="G83" s="409" t="str">
        <f>IF('Base Summary 2015-16'!G84="","",'Base Summary 2015-16'!G84)</f>
        <v/>
      </c>
      <c r="H83" s="107"/>
      <c r="I83" s="31"/>
    </row>
    <row r="84" spans="3:9" ht="19.5" customHeight="1" x14ac:dyDescent="0.2">
      <c r="C84" s="13"/>
      <c r="D84" s="90">
        <f t="shared" si="1"/>
        <v>75</v>
      </c>
      <c r="E84" s="189" t="str">
        <f>IF(OR('Base Summary 2015-16'!E85="",'Base Summary 2015-16'!E85="[Enter service]"),"",'Base Summary 2015-16'!E85)</f>
        <v/>
      </c>
      <c r="F84" s="190" t="str">
        <f>IF(OR('Base Summary 2015-16'!F85="",'Base Summary 2015-16'!F85="[Select]"),"",'Base Summary 2015-16'!F85)</f>
        <v/>
      </c>
      <c r="G84" s="409" t="str">
        <f>IF('Base Summary 2015-16'!G85="","",'Base Summary 2015-16'!G85)</f>
        <v/>
      </c>
      <c r="H84" s="107"/>
      <c r="I84" s="31"/>
    </row>
    <row r="85" spans="3:9" ht="19.5" customHeight="1" x14ac:dyDescent="0.2">
      <c r="C85" s="13"/>
      <c r="D85" s="19">
        <f t="shared" si="1"/>
        <v>76</v>
      </c>
      <c r="E85" s="189" t="str">
        <f>IF(OR('Base Summary 2015-16'!E86="",'Base Summary 2015-16'!E86="[Enter service]"),"",'Base Summary 2015-16'!E86)</f>
        <v/>
      </c>
      <c r="F85" s="190" t="str">
        <f>IF(OR('Base Summary 2015-16'!F86="",'Base Summary 2015-16'!F86="[Select]"),"",'Base Summary 2015-16'!F86)</f>
        <v/>
      </c>
      <c r="G85" s="409" t="str">
        <f>IF('Base Summary 2015-16'!G86="","",'Base Summary 2015-16'!G86)</f>
        <v/>
      </c>
      <c r="H85" s="107"/>
      <c r="I85" s="31"/>
    </row>
    <row r="86" spans="3:9" ht="19.5" customHeight="1" x14ac:dyDescent="0.2">
      <c r="C86" s="13"/>
      <c r="D86" s="19">
        <f t="shared" si="1"/>
        <v>77</v>
      </c>
      <c r="E86" s="189" t="str">
        <f>IF(OR('Base Summary 2015-16'!E87="",'Base Summary 2015-16'!E87="[Enter service]"),"",'Base Summary 2015-16'!E87)</f>
        <v/>
      </c>
      <c r="F86" s="190" t="str">
        <f>IF(OR('Base Summary 2015-16'!F87="",'Base Summary 2015-16'!F87="[Select]"),"",'Base Summary 2015-16'!F87)</f>
        <v/>
      </c>
      <c r="G86" s="409" t="str">
        <f>IF('Base Summary 2015-16'!G87="","",'Base Summary 2015-16'!G87)</f>
        <v/>
      </c>
      <c r="H86" s="107"/>
      <c r="I86" s="31"/>
    </row>
    <row r="87" spans="3:9" ht="19.5" customHeight="1" x14ac:dyDescent="0.2">
      <c r="C87" s="13"/>
      <c r="D87" s="90">
        <f t="shared" si="1"/>
        <v>78</v>
      </c>
      <c r="E87" s="189" t="str">
        <f>IF(OR('Base Summary 2015-16'!E88="",'Base Summary 2015-16'!E88="[Enter service]"),"",'Base Summary 2015-16'!E88)</f>
        <v/>
      </c>
      <c r="F87" s="190" t="str">
        <f>IF(OR('Base Summary 2015-16'!F88="",'Base Summary 2015-16'!F88="[Select]"),"",'Base Summary 2015-16'!F88)</f>
        <v/>
      </c>
      <c r="G87" s="409" t="str">
        <f>IF('Base Summary 2015-16'!G88="","",'Base Summary 2015-16'!G88)</f>
        <v/>
      </c>
      <c r="H87" s="107"/>
      <c r="I87" s="31"/>
    </row>
    <row r="88" spans="3:9" ht="19.5" customHeight="1" x14ac:dyDescent="0.2">
      <c r="C88" s="13"/>
      <c r="D88" s="19">
        <f t="shared" si="1"/>
        <v>79</v>
      </c>
      <c r="E88" s="189" t="str">
        <f>IF(OR('Base Summary 2015-16'!E89="",'Base Summary 2015-16'!E89="[Enter service]"),"",'Base Summary 2015-16'!E89)</f>
        <v/>
      </c>
      <c r="F88" s="190" t="str">
        <f>IF(OR('Base Summary 2015-16'!F89="",'Base Summary 2015-16'!F89="[Select]"),"",'Base Summary 2015-16'!F89)</f>
        <v/>
      </c>
      <c r="G88" s="409" t="str">
        <f>IF('Base Summary 2015-16'!G89="","",'Base Summary 2015-16'!G89)</f>
        <v/>
      </c>
      <c r="H88" s="107"/>
      <c r="I88" s="31"/>
    </row>
    <row r="89" spans="3:9" ht="19.5" customHeight="1" x14ac:dyDescent="0.2">
      <c r="C89" s="13"/>
      <c r="D89" s="19">
        <f t="shared" si="1"/>
        <v>80</v>
      </c>
      <c r="E89" s="189" t="str">
        <f>IF(OR('Base Summary 2015-16'!E90="",'Base Summary 2015-16'!E90="[Enter service]"),"",'Base Summary 2015-16'!E90)</f>
        <v/>
      </c>
      <c r="F89" s="190" t="str">
        <f>IF(OR('Base Summary 2015-16'!F90="",'Base Summary 2015-16'!F90="[Select]"),"",'Base Summary 2015-16'!F90)</f>
        <v/>
      </c>
      <c r="G89" s="409" t="str">
        <f>IF('Base Summary 2015-16'!G90="","",'Base Summary 2015-16'!G90)</f>
        <v/>
      </c>
      <c r="H89" s="107"/>
      <c r="I89" s="31"/>
    </row>
    <row r="90" spans="3:9" ht="19.5" customHeight="1" x14ac:dyDescent="0.2">
      <c r="C90" s="13"/>
      <c r="D90" s="90">
        <f t="shared" si="1"/>
        <v>81</v>
      </c>
      <c r="E90" s="189" t="str">
        <f>IF(OR('Base Summary 2015-16'!E91="",'Base Summary 2015-16'!E91="[Enter service]"),"",'Base Summary 2015-16'!E91)</f>
        <v/>
      </c>
      <c r="F90" s="190" t="str">
        <f>IF(OR('Base Summary 2015-16'!F91="",'Base Summary 2015-16'!F91="[Select]"),"",'Base Summary 2015-16'!F91)</f>
        <v/>
      </c>
      <c r="G90" s="409" t="str">
        <f>IF('Base Summary 2015-16'!G91="","",'Base Summary 2015-16'!G91)</f>
        <v/>
      </c>
      <c r="H90" s="107"/>
      <c r="I90" s="31"/>
    </row>
    <row r="91" spans="3:9" ht="19.5" customHeight="1" x14ac:dyDescent="0.2">
      <c r="C91" s="13"/>
      <c r="D91" s="19">
        <f t="shared" si="1"/>
        <v>82</v>
      </c>
      <c r="E91" s="189" t="str">
        <f>IF(OR('Base Summary 2015-16'!E92="",'Base Summary 2015-16'!E92="[Enter service]"),"",'Base Summary 2015-16'!E92)</f>
        <v/>
      </c>
      <c r="F91" s="190" t="str">
        <f>IF(OR('Base Summary 2015-16'!F92="",'Base Summary 2015-16'!F92="[Select]"),"",'Base Summary 2015-16'!F92)</f>
        <v/>
      </c>
      <c r="G91" s="409" t="str">
        <f>IF('Base Summary 2015-16'!G92="","",'Base Summary 2015-16'!G92)</f>
        <v/>
      </c>
      <c r="H91" s="107"/>
      <c r="I91" s="31"/>
    </row>
    <row r="92" spans="3:9" ht="19.5" customHeight="1" x14ac:dyDescent="0.2">
      <c r="C92" s="13"/>
      <c r="D92" s="19">
        <f t="shared" si="1"/>
        <v>83</v>
      </c>
      <c r="E92" s="189" t="str">
        <f>IF(OR('Base Summary 2015-16'!E93="",'Base Summary 2015-16'!E93="[Enter service]"),"",'Base Summary 2015-16'!E93)</f>
        <v/>
      </c>
      <c r="F92" s="190" t="str">
        <f>IF(OR('Base Summary 2015-16'!F93="",'Base Summary 2015-16'!F93="[Select]"),"",'Base Summary 2015-16'!F93)</f>
        <v/>
      </c>
      <c r="G92" s="409" t="str">
        <f>IF('Base Summary 2015-16'!G93="","",'Base Summary 2015-16'!G93)</f>
        <v/>
      </c>
      <c r="H92" s="107"/>
      <c r="I92" s="31"/>
    </row>
    <row r="93" spans="3:9" ht="19.5" customHeight="1" x14ac:dyDescent="0.2">
      <c r="C93" s="13"/>
      <c r="D93" s="90">
        <f t="shared" si="1"/>
        <v>84</v>
      </c>
      <c r="E93" s="189" t="str">
        <f>IF(OR('Base Summary 2015-16'!E94="",'Base Summary 2015-16'!E94="[Enter service]"),"",'Base Summary 2015-16'!E94)</f>
        <v/>
      </c>
      <c r="F93" s="190" t="str">
        <f>IF(OR('Base Summary 2015-16'!F94="",'Base Summary 2015-16'!F94="[Select]"),"",'Base Summary 2015-16'!F94)</f>
        <v/>
      </c>
      <c r="G93" s="409" t="str">
        <f>IF('Base Summary 2015-16'!G94="","",'Base Summary 2015-16'!G94)</f>
        <v/>
      </c>
      <c r="H93" s="107"/>
      <c r="I93" s="31"/>
    </row>
    <row r="94" spans="3:9" ht="19.5" customHeight="1" x14ac:dyDescent="0.2">
      <c r="C94" s="13"/>
      <c r="D94" s="19">
        <f t="shared" si="1"/>
        <v>85</v>
      </c>
      <c r="E94" s="189" t="str">
        <f>IF(OR('Base Summary 2015-16'!E95="",'Base Summary 2015-16'!E95="[Enter service]"),"",'Base Summary 2015-16'!E95)</f>
        <v/>
      </c>
      <c r="F94" s="190" t="str">
        <f>IF(OR('Base Summary 2015-16'!F95="",'Base Summary 2015-16'!F95="[Select]"),"",'Base Summary 2015-16'!F95)</f>
        <v/>
      </c>
      <c r="G94" s="409" t="str">
        <f>IF('Base Summary 2015-16'!G95="","",'Base Summary 2015-16'!G95)</f>
        <v/>
      </c>
      <c r="H94" s="107"/>
      <c r="I94" s="31"/>
    </row>
    <row r="95" spans="3:9" ht="19.5" customHeight="1" x14ac:dyDescent="0.2">
      <c r="C95" s="13"/>
      <c r="D95" s="19">
        <f t="shared" si="1"/>
        <v>86</v>
      </c>
      <c r="E95" s="189" t="str">
        <f>IF(OR('Base Summary 2015-16'!E96="",'Base Summary 2015-16'!E96="[Enter service]"),"",'Base Summary 2015-16'!E96)</f>
        <v/>
      </c>
      <c r="F95" s="190" t="str">
        <f>IF(OR('Base Summary 2015-16'!F96="",'Base Summary 2015-16'!F96="[Select]"),"",'Base Summary 2015-16'!F96)</f>
        <v/>
      </c>
      <c r="G95" s="409" t="str">
        <f>IF('Base Summary 2015-16'!G96="","",'Base Summary 2015-16'!G96)</f>
        <v/>
      </c>
      <c r="H95" s="107"/>
      <c r="I95" s="31"/>
    </row>
    <row r="96" spans="3:9" ht="19.5" customHeight="1" x14ac:dyDescent="0.2">
      <c r="C96" s="13"/>
      <c r="D96" s="90">
        <f t="shared" si="1"/>
        <v>87</v>
      </c>
      <c r="E96" s="189" t="str">
        <f>IF(OR('Base Summary 2015-16'!E97="",'Base Summary 2015-16'!E97="[Enter service]"),"",'Base Summary 2015-16'!E97)</f>
        <v/>
      </c>
      <c r="F96" s="190" t="str">
        <f>IF(OR('Base Summary 2015-16'!F97="",'Base Summary 2015-16'!F97="[Select]"),"",'Base Summary 2015-16'!F97)</f>
        <v/>
      </c>
      <c r="G96" s="409" t="str">
        <f>IF('Base Summary 2015-16'!G97="","",'Base Summary 2015-16'!G97)</f>
        <v/>
      </c>
      <c r="H96" s="107"/>
      <c r="I96" s="31"/>
    </row>
    <row r="97" spans="3:9" ht="19.5" customHeight="1" x14ac:dyDescent="0.2">
      <c r="C97" s="13"/>
      <c r="D97" s="19">
        <f t="shared" si="1"/>
        <v>88</v>
      </c>
      <c r="E97" s="189" t="str">
        <f>IF(OR('Base Summary 2015-16'!E98="",'Base Summary 2015-16'!E98="[Enter service]"),"",'Base Summary 2015-16'!E98)</f>
        <v/>
      </c>
      <c r="F97" s="190" t="str">
        <f>IF(OR('Base Summary 2015-16'!F98="",'Base Summary 2015-16'!F98="[Select]"),"",'Base Summary 2015-16'!F98)</f>
        <v/>
      </c>
      <c r="G97" s="409" t="str">
        <f>IF('Base Summary 2015-16'!G98="","",'Base Summary 2015-16'!G98)</f>
        <v/>
      </c>
      <c r="H97" s="107"/>
      <c r="I97" s="31"/>
    </row>
    <row r="98" spans="3:9" ht="19.5" customHeight="1" x14ac:dyDescent="0.2">
      <c r="C98" s="13"/>
      <c r="D98" s="19">
        <f t="shared" si="1"/>
        <v>89</v>
      </c>
      <c r="E98" s="189" t="str">
        <f>IF(OR('Base Summary 2015-16'!E99="",'Base Summary 2015-16'!E99="[Enter service]"),"",'Base Summary 2015-16'!E99)</f>
        <v/>
      </c>
      <c r="F98" s="190" t="str">
        <f>IF(OR('Base Summary 2015-16'!F99="",'Base Summary 2015-16'!F99="[Select]"),"",'Base Summary 2015-16'!F99)</f>
        <v/>
      </c>
      <c r="G98" s="409" t="str">
        <f>IF('Base Summary 2015-16'!G99="","",'Base Summary 2015-16'!G99)</f>
        <v/>
      </c>
      <c r="H98" s="107"/>
      <c r="I98" s="31"/>
    </row>
    <row r="99" spans="3:9" ht="19.5" customHeight="1" x14ac:dyDescent="0.2">
      <c r="C99" s="13"/>
      <c r="D99" s="90">
        <f t="shared" si="1"/>
        <v>90</v>
      </c>
      <c r="E99" s="189" t="str">
        <f>IF(OR('Base Summary 2015-16'!E100="",'Base Summary 2015-16'!E100="[Enter service]"),"",'Base Summary 2015-16'!E100)</f>
        <v/>
      </c>
      <c r="F99" s="190" t="str">
        <f>IF(OR('Base Summary 2015-16'!F100="",'Base Summary 2015-16'!F100="[Select]"),"",'Base Summary 2015-16'!F100)</f>
        <v/>
      </c>
      <c r="G99" s="409" t="str">
        <f>IF('Base Summary 2015-16'!G100="","",'Base Summary 2015-16'!G100)</f>
        <v/>
      </c>
      <c r="H99" s="107"/>
      <c r="I99" s="31"/>
    </row>
    <row r="100" spans="3:9" ht="19.5" customHeight="1" x14ac:dyDescent="0.2">
      <c r="C100" s="13"/>
      <c r="D100" s="19">
        <f t="shared" si="1"/>
        <v>91</v>
      </c>
      <c r="E100" s="189" t="str">
        <f>IF(OR('Base Summary 2015-16'!E101="",'Base Summary 2015-16'!E101="[Enter service]"),"",'Base Summary 2015-16'!E101)</f>
        <v/>
      </c>
      <c r="F100" s="190" t="str">
        <f>IF(OR('Base Summary 2015-16'!F101="",'Base Summary 2015-16'!F101="[Select]"),"",'Base Summary 2015-16'!F101)</f>
        <v/>
      </c>
      <c r="G100" s="409" t="str">
        <f>IF('Base Summary 2015-16'!G101="","",'Base Summary 2015-16'!G101)</f>
        <v/>
      </c>
      <c r="H100" s="107"/>
      <c r="I100" s="31"/>
    </row>
    <row r="101" spans="3:9" ht="19.5" customHeight="1" x14ac:dyDescent="0.2">
      <c r="C101" s="13"/>
      <c r="D101" s="19">
        <f t="shared" si="1"/>
        <v>92</v>
      </c>
      <c r="E101" s="189" t="str">
        <f>IF(OR('Base Summary 2015-16'!E102="",'Base Summary 2015-16'!E102="[Enter service]"),"",'Base Summary 2015-16'!E102)</f>
        <v/>
      </c>
      <c r="F101" s="190" t="str">
        <f>IF(OR('Base Summary 2015-16'!F102="",'Base Summary 2015-16'!F102="[Select]"),"",'Base Summary 2015-16'!F102)</f>
        <v/>
      </c>
      <c r="G101" s="409" t="str">
        <f>IF('Base Summary 2015-16'!G102="","",'Base Summary 2015-16'!G102)</f>
        <v/>
      </c>
      <c r="H101" s="107"/>
      <c r="I101" s="31"/>
    </row>
    <row r="102" spans="3:9" ht="19.5" customHeight="1" x14ac:dyDescent="0.2">
      <c r="C102" s="13"/>
      <c r="D102" s="90">
        <f t="shared" si="1"/>
        <v>93</v>
      </c>
      <c r="E102" s="189" t="str">
        <f>IF(OR('Base Summary 2015-16'!E103="",'Base Summary 2015-16'!E103="[Enter service]"),"",'Base Summary 2015-16'!E103)</f>
        <v/>
      </c>
      <c r="F102" s="190" t="str">
        <f>IF(OR('Base Summary 2015-16'!F103="",'Base Summary 2015-16'!F103="[Select]"),"",'Base Summary 2015-16'!F103)</f>
        <v/>
      </c>
      <c r="G102" s="409" t="str">
        <f>IF('Base Summary 2015-16'!G103="","",'Base Summary 2015-16'!G103)</f>
        <v/>
      </c>
      <c r="H102" s="107"/>
      <c r="I102" s="31"/>
    </row>
    <row r="103" spans="3:9" ht="19.5" customHeight="1" x14ac:dyDescent="0.2">
      <c r="C103" s="13"/>
      <c r="D103" s="19">
        <f t="shared" si="1"/>
        <v>94</v>
      </c>
      <c r="E103" s="189" t="str">
        <f>IF(OR('Base Summary 2015-16'!E104="",'Base Summary 2015-16'!E104="[Enter service]"),"",'Base Summary 2015-16'!E104)</f>
        <v/>
      </c>
      <c r="F103" s="190" t="str">
        <f>IF(OR('Base Summary 2015-16'!F104="",'Base Summary 2015-16'!F104="[Select]"),"",'Base Summary 2015-16'!F104)</f>
        <v/>
      </c>
      <c r="G103" s="409" t="str">
        <f>IF('Base Summary 2015-16'!G104="","",'Base Summary 2015-16'!G104)</f>
        <v/>
      </c>
      <c r="H103" s="107"/>
      <c r="I103" s="31"/>
    </row>
    <row r="104" spans="3:9" ht="19.5" customHeight="1" x14ac:dyDescent="0.2">
      <c r="C104" s="13"/>
      <c r="D104" s="19">
        <f t="shared" si="1"/>
        <v>95</v>
      </c>
      <c r="E104" s="189" t="str">
        <f>IF(OR('Base Summary 2015-16'!E105="",'Base Summary 2015-16'!E105="[Enter service]"),"",'Base Summary 2015-16'!E105)</f>
        <v/>
      </c>
      <c r="F104" s="190" t="str">
        <f>IF(OR('Base Summary 2015-16'!F105="",'Base Summary 2015-16'!F105="[Select]"),"",'Base Summary 2015-16'!F105)</f>
        <v/>
      </c>
      <c r="G104" s="409" t="str">
        <f>IF('Base Summary 2015-16'!G105="","",'Base Summary 2015-16'!G105)</f>
        <v/>
      </c>
      <c r="H104" s="107"/>
      <c r="I104" s="31"/>
    </row>
    <row r="105" spans="3:9" ht="19.5" customHeight="1" x14ac:dyDescent="0.2">
      <c r="C105" s="13"/>
      <c r="D105" s="90">
        <f t="shared" si="1"/>
        <v>96</v>
      </c>
      <c r="E105" s="189" t="str">
        <f>IF(OR('Base Summary 2015-16'!E106="",'Base Summary 2015-16'!E106="[Enter service]"),"",'Base Summary 2015-16'!E106)</f>
        <v/>
      </c>
      <c r="F105" s="190" t="str">
        <f>IF(OR('Base Summary 2015-16'!F106="",'Base Summary 2015-16'!F106="[Select]"),"",'Base Summary 2015-16'!F106)</f>
        <v/>
      </c>
      <c r="G105" s="409" t="str">
        <f>IF('Base Summary 2015-16'!G106="","",'Base Summary 2015-16'!G106)</f>
        <v/>
      </c>
      <c r="H105" s="107"/>
      <c r="I105" s="31"/>
    </row>
    <row r="106" spans="3:9" ht="19.5" customHeight="1" x14ac:dyDescent="0.2">
      <c r="C106" s="13"/>
      <c r="D106" s="19">
        <f t="shared" si="1"/>
        <v>97</v>
      </c>
      <c r="E106" s="189" t="str">
        <f>IF(OR('Base Summary 2015-16'!E107="",'Base Summary 2015-16'!E107="[Enter service]"),"",'Base Summary 2015-16'!E107)</f>
        <v/>
      </c>
      <c r="F106" s="190" t="str">
        <f>IF(OR('Base Summary 2015-16'!F107="",'Base Summary 2015-16'!F107="[Select]"),"",'Base Summary 2015-16'!F107)</f>
        <v/>
      </c>
      <c r="G106" s="409" t="str">
        <f>IF('Base Summary 2015-16'!G107="","",'Base Summary 2015-16'!G107)</f>
        <v/>
      </c>
      <c r="H106" s="107"/>
      <c r="I106" s="31"/>
    </row>
    <row r="107" spans="3:9" ht="19.5" customHeight="1" x14ac:dyDescent="0.2">
      <c r="C107" s="13"/>
      <c r="D107" s="19">
        <f t="shared" si="1"/>
        <v>98</v>
      </c>
      <c r="E107" s="189" t="str">
        <f>IF(OR('Base Summary 2015-16'!E108="",'Base Summary 2015-16'!E108="[Enter service]"),"",'Base Summary 2015-16'!E108)</f>
        <v/>
      </c>
      <c r="F107" s="190" t="str">
        <f>IF(OR('Base Summary 2015-16'!F108="",'Base Summary 2015-16'!F108="[Select]"),"",'Base Summary 2015-16'!F108)</f>
        <v/>
      </c>
      <c r="G107" s="409" t="str">
        <f>IF('Base Summary 2015-16'!G108="","",'Base Summary 2015-16'!G108)</f>
        <v/>
      </c>
      <c r="H107" s="107"/>
      <c r="I107" s="31"/>
    </row>
    <row r="108" spans="3:9" ht="19.5" customHeight="1" x14ac:dyDescent="0.2">
      <c r="C108" s="13"/>
      <c r="D108" s="90">
        <f t="shared" si="1"/>
        <v>99</v>
      </c>
      <c r="E108" s="189" t="str">
        <f>IF(OR('Base Summary 2015-16'!E109="",'Base Summary 2015-16'!E109="[Enter service]"),"",'Base Summary 2015-16'!E109)</f>
        <v/>
      </c>
      <c r="F108" s="190" t="str">
        <f>IF(OR('Base Summary 2015-16'!F109="",'Base Summary 2015-16'!F109="[Select]"),"",'Base Summary 2015-16'!F109)</f>
        <v/>
      </c>
      <c r="G108" s="409" t="str">
        <f>IF('Base Summary 2015-16'!G109="","",'Base Summary 2015-16'!G109)</f>
        <v/>
      </c>
      <c r="H108" s="107"/>
      <c r="I108" s="31"/>
    </row>
    <row r="109" spans="3:9" ht="19.5" customHeight="1" x14ac:dyDescent="0.2">
      <c r="C109" s="13"/>
      <c r="D109" s="19">
        <f t="shared" si="1"/>
        <v>100</v>
      </c>
      <c r="E109" s="189" t="str">
        <f>IF(OR('Base Summary 2015-16'!E110="",'Base Summary 2015-16'!E110="[Enter service]"),"",'Base Summary 2015-16'!E110)</f>
        <v/>
      </c>
      <c r="F109" s="190" t="str">
        <f>IF(OR('Base Summary 2015-16'!F110="",'Base Summary 2015-16'!F110="[Select]"),"",'Base Summary 2015-16'!F110)</f>
        <v/>
      </c>
      <c r="G109" s="409" t="str">
        <f>IF('Base Summary 2015-16'!G110="","",'Base Summary 2015-16'!G110)</f>
        <v/>
      </c>
      <c r="H109" s="107"/>
      <c r="I109" s="31"/>
    </row>
    <row r="110" spans="3:9" ht="19.5" customHeight="1" x14ac:dyDescent="0.2">
      <c r="C110" s="13"/>
      <c r="D110" s="19">
        <f t="shared" si="1"/>
        <v>101</v>
      </c>
      <c r="E110" s="189" t="str">
        <f>IF(OR('Base Summary 2015-16'!E111="",'Base Summary 2015-16'!E111="[Enter service]"),"",'Base Summary 2015-16'!E111)</f>
        <v/>
      </c>
      <c r="F110" s="190" t="str">
        <f>IF(OR('Base Summary 2015-16'!F111="",'Base Summary 2015-16'!F111="[Select]"),"",'Base Summary 2015-16'!F111)</f>
        <v/>
      </c>
      <c r="G110" s="409" t="str">
        <f>IF('Base Summary 2015-16'!G111="","",'Base Summary 2015-16'!G111)</f>
        <v/>
      </c>
      <c r="H110" s="107"/>
      <c r="I110" s="31"/>
    </row>
    <row r="111" spans="3:9" ht="19.5" customHeight="1" x14ac:dyDescent="0.2">
      <c r="C111" s="13"/>
      <c r="D111" s="90">
        <f t="shared" si="1"/>
        <v>102</v>
      </c>
      <c r="E111" s="189" t="str">
        <f>IF(OR('Base Summary 2015-16'!E112="",'Base Summary 2015-16'!E112="[Enter service]"),"",'Base Summary 2015-16'!E112)</f>
        <v/>
      </c>
      <c r="F111" s="190" t="str">
        <f>IF(OR('Base Summary 2015-16'!F112="",'Base Summary 2015-16'!F112="[Select]"),"",'Base Summary 2015-16'!F112)</f>
        <v/>
      </c>
      <c r="G111" s="409" t="str">
        <f>IF('Base Summary 2015-16'!G112="","",'Base Summary 2015-16'!G112)</f>
        <v/>
      </c>
      <c r="H111" s="107"/>
      <c r="I111" s="31"/>
    </row>
    <row r="112" spans="3:9" ht="19.5" customHeight="1" x14ac:dyDescent="0.2">
      <c r="C112" s="13"/>
      <c r="D112" s="19">
        <f t="shared" si="1"/>
        <v>103</v>
      </c>
      <c r="E112" s="189" t="str">
        <f>IF(OR('Base Summary 2015-16'!E113="",'Base Summary 2015-16'!E113="[Enter service]"),"",'Base Summary 2015-16'!E113)</f>
        <v/>
      </c>
      <c r="F112" s="190" t="str">
        <f>IF(OR('Base Summary 2015-16'!F113="",'Base Summary 2015-16'!F113="[Select]"),"",'Base Summary 2015-16'!F113)</f>
        <v/>
      </c>
      <c r="G112" s="409" t="str">
        <f>IF('Base Summary 2015-16'!G113="","",'Base Summary 2015-16'!G113)</f>
        <v/>
      </c>
      <c r="H112" s="107"/>
      <c r="I112" s="31"/>
    </row>
    <row r="113" spans="3:9" ht="19.5" customHeight="1" x14ac:dyDescent="0.2">
      <c r="C113" s="13"/>
      <c r="D113" s="19">
        <f t="shared" si="1"/>
        <v>104</v>
      </c>
      <c r="E113" s="189" t="str">
        <f>IF(OR('Base Summary 2015-16'!E114="",'Base Summary 2015-16'!E114="[Enter service]"),"",'Base Summary 2015-16'!E114)</f>
        <v/>
      </c>
      <c r="F113" s="190" t="str">
        <f>IF(OR('Base Summary 2015-16'!F114="",'Base Summary 2015-16'!F114="[Select]"),"",'Base Summary 2015-16'!F114)</f>
        <v/>
      </c>
      <c r="G113" s="409" t="str">
        <f>IF('Base Summary 2015-16'!G114="","",'Base Summary 2015-16'!G114)</f>
        <v/>
      </c>
      <c r="H113" s="107"/>
      <c r="I113" s="31"/>
    </row>
    <row r="114" spans="3:9" ht="19.5" customHeight="1" x14ac:dyDescent="0.2">
      <c r="C114" s="13"/>
      <c r="D114" s="90">
        <f t="shared" si="1"/>
        <v>105</v>
      </c>
      <c r="E114" s="189" t="str">
        <f>IF(OR('Base Summary 2015-16'!E115="",'Base Summary 2015-16'!E115="[Enter service]"),"",'Base Summary 2015-16'!E115)</f>
        <v/>
      </c>
      <c r="F114" s="190" t="str">
        <f>IF(OR('Base Summary 2015-16'!F115="",'Base Summary 2015-16'!F115="[Select]"),"",'Base Summary 2015-16'!F115)</f>
        <v/>
      </c>
      <c r="G114" s="409" t="str">
        <f>IF('Base Summary 2015-16'!G115="","",'Base Summary 2015-16'!G115)</f>
        <v/>
      </c>
      <c r="H114" s="107"/>
      <c r="I114" s="31"/>
    </row>
    <row r="115" spans="3:9" ht="19.5" customHeight="1" x14ac:dyDescent="0.2">
      <c r="C115" s="13"/>
      <c r="D115" s="19">
        <f t="shared" si="1"/>
        <v>106</v>
      </c>
      <c r="E115" s="189" t="str">
        <f>IF(OR('Base Summary 2015-16'!E116="",'Base Summary 2015-16'!E116="[Enter service]"),"",'Base Summary 2015-16'!E116)</f>
        <v/>
      </c>
      <c r="F115" s="190" t="str">
        <f>IF(OR('Base Summary 2015-16'!F116="",'Base Summary 2015-16'!F116="[Select]"),"",'Base Summary 2015-16'!F116)</f>
        <v/>
      </c>
      <c r="G115" s="409" t="str">
        <f>IF('Base Summary 2015-16'!G116="","",'Base Summary 2015-16'!G116)</f>
        <v/>
      </c>
      <c r="H115" s="107"/>
      <c r="I115" s="31"/>
    </row>
    <row r="116" spans="3:9" ht="19.5" customHeight="1" x14ac:dyDescent="0.2">
      <c r="C116" s="13"/>
      <c r="D116" s="19">
        <f t="shared" si="1"/>
        <v>107</v>
      </c>
      <c r="E116" s="189" t="str">
        <f>IF(OR('Base Summary 2015-16'!E117="",'Base Summary 2015-16'!E117="[Enter service]"),"",'Base Summary 2015-16'!E117)</f>
        <v/>
      </c>
      <c r="F116" s="190" t="str">
        <f>IF(OR('Base Summary 2015-16'!F117="",'Base Summary 2015-16'!F117="[Select]"),"",'Base Summary 2015-16'!F117)</f>
        <v/>
      </c>
      <c r="G116" s="409" t="str">
        <f>IF('Base Summary 2015-16'!G117="","",'Base Summary 2015-16'!G117)</f>
        <v/>
      </c>
      <c r="H116" s="107"/>
      <c r="I116" s="31"/>
    </row>
    <row r="117" spans="3:9" ht="19.5" customHeight="1" x14ac:dyDescent="0.2">
      <c r="C117" s="13"/>
      <c r="D117" s="90">
        <f t="shared" si="1"/>
        <v>108</v>
      </c>
      <c r="E117" s="189" t="str">
        <f>IF(OR('Base Summary 2015-16'!E118="",'Base Summary 2015-16'!E118="[Enter service]"),"",'Base Summary 2015-16'!E118)</f>
        <v/>
      </c>
      <c r="F117" s="190" t="str">
        <f>IF(OR('Base Summary 2015-16'!F118="",'Base Summary 2015-16'!F118="[Select]"),"",'Base Summary 2015-16'!F118)</f>
        <v/>
      </c>
      <c r="G117" s="409" t="str">
        <f>IF('Base Summary 2015-16'!G118="","",'Base Summary 2015-16'!G118)</f>
        <v/>
      </c>
      <c r="H117" s="107"/>
      <c r="I117" s="31"/>
    </row>
    <row r="118" spans="3:9" ht="19.5" customHeight="1" x14ac:dyDescent="0.2">
      <c r="C118" s="13"/>
      <c r="D118" s="19">
        <f t="shared" si="1"/>
        <v>109</v>
      </c>
      <c r="E118" s="189" t="str">
        <f>IF(OR('Base Summary 2015-16'!E119="",'Base Summary 2015-16'!E119="[Enter service]"),"",'Base Summary 2015-16'!E119)</f>
        <v/>
      </c>
      <c r="F118" s="190" t="str">
        <f>IF(OR('Base Summary 2015-16'!F119="",'Base Summary 2015-16'!F119="[Select]"),"",'Base Summary 2015-16'!F119)</f>
        <v/>
      </c>
      <c r="G118" s="409" t="str">
        <f>IF('Base Summary 2015-16'!G119="","",'Base Summary 2015-16'!G119)</f>
        <v/>
      </c>
      <c r="H118" s="107"/>
      <c r="I118" s="31"/>
    </row>
    <row r="119" spans="3:9" ht="19.5" customHeight="1" x14ac:dyDescent="0.2">
      <c r="C119" s="13"/>
      <c r="D119" s="19">
        <f t="shared" si="1"/>
        <v>110</v>
      </c>
      <c r="E119" s="189" t="str">
        <f>IF(OR('Base Summary 2015-16'!E120="",'Base Summary 2015-16'!E120="[Enter service]"),"",'Base Summary 2015-16'!E120)</f>
        <v/>
      </c>
      <c r="F119" s="190" t="str">
        <f>IF(OR('Base Summary 2015-16'!F120="",'Base Summary 2015-16'!F120="[Select]"),"",'Base Summary 2015-16'!F120)</f>
        <v/>
      </c>
      <c r="G119" s="409" t="str">
        <f>IF('Base Summary 2015-16'!G120="","",'Base Summary 2015-16'!G120)</f>
        <v/>
      </c>
      <c r="H119" s="107"/>
      <c r="I119" s="31"/>
    </row>
    <row r="120" spans="3:9" ht="19.5" customHeight="1" x14ac:dyDescent="0.2">
      <c r="C120" s="13"/>
      <c r="D120" s="90">
        <f t="shared" si="1"/>
        <v>111</v>
      </c>
      <c r="E120" s="189" t="str">
        <f>IF(OR('Base Summary 2015-16'!E121="",'Base Summary 2015-16'!E121="[Enter service]"),"",'Base Summary 2015-16'!E121)</f>
        <v/>
      </c>
      <c r="F120" s="190" t="str">
        <f>IF(OR('Base Summary 2015-16'!F121="",'Base Summary 2015-16'!F121="[Select]"),"",'Base Summary 2015-16'!F121)</f>
        <v/>
      </c>
      <c r="G120" s="409" t="str">
        <f>IF('Base Summary 2015-16'!G121="","",'Base Summary 2015-16'!G121)</f>
        <v/>
      </c>
      <c r="H120" s="107"/>
      <c r="I120" s="31"/>
    </row>
    <row r="121" spans="3:9" ht="19.5" customHeight="1" x14ac:dyDescent="0.2">
      <c r="C121" s="13"/>
      <c r="D121" s="19">
        <f t="shared" si="1"/>
        <v>112</v>
      </c>
      <c r="E121" s="189" t="str">
        <f>IF(OR('Base Summary 2015-16'!E122="",'Base Summary 2015-16'!E122="[Enter service]"),"",'Base Summary 2015-16'!E122)</f>
        <v/>
      </c>
      <c r="F121" s="190" t="str">
        <f>IF(OR('Base Summary 2015-16'!F122="",'Base Summary 2015-16'!F122="[Select]"),"",'Base Summary 2015-16'!F122)</f>
        <v/>
      </c>
      <c r="G121" s="409" t="str">
        <f>IF('Base Summary 2015-16'!G122="","",'Base Summary 2015-16'!G122)</f>
        <v/>
      </c>
      <c r="H121" s="107"/>
      <c r="I121" s="31"/>
    </row>
    <row r="122" spans="3:9" ht="19.5" customHeight="1" x14ac:dyDescent="0.2">
      <c r="C122" s="13"/>
      <c r="D122" s="19">
        <f t="shared" si="1"/>
        <v>113</v>
      </c>
      <c r="E122" s="189" t="str">
        <f>IF(OR('Base Summary 2015-16'!E123="",'Base Summary 2015-16'!E123="[Enter service]"),"",'Base Summary 2015-16'!E123)</f>
        <v/>
      </c>
      <c r="F122" s="190" t="str">
        <f>IF(OR('Base Summary 2015-16'!F123="",'Base Summary 2015-16'!F123="[Select]"),"",'Base Summary 2015-16'!F123)</f>
        <v/>
      </c>
      <c r="G122" s="409" t="str">
        <f>IF('Base Summary 2015-16'!G123="","",'Base Summary 2015-16'!G123)</f>
        <v/>
      </c>
      <c r="H122" s="107"/>
      <c r="I122" s="31"/>
    </row>
    <row r="123" spans="3:9" ht="19.5" customHeight="1" x14ac:dyDescent="0.2">
      <c r="C123" s="13"/>
      <c r="D123" s="90">
        <f t="shared" si="1"/>
        <v>114</v>
      </c>
      <c r="E123" s="189" t="str">
        <f>IF(OR('Base Summary 2015-16'!E124="",'Base Summary 2015-16'!E124="[Enter service]"),"",'Base Summary 2015-16'!E124)</f>
        <v/>
      </c>
      <c r="F123" s="190" t="str">
        <f>IF(OR('Base Summary 2015-16'!F124="",'Base Summary 2015-16'!F124="[Select]"),"",'Base Summary 2015-16'!F124)</f>
        <v/>
      </c>
      <c r="G123" s="409" t="str">
        <f>IF('Base Summary 2015-16'!G124="","",'Base Summary 2015-16'!G124)</f>
        <v/>
      </c>
      <c r="H123" s="107"/>
      <c r="I123" s="31"/>
    </row>
    <row r="124" spans="3:9" ht="19.5" customHeight="1" x14ac:dyDescent="0.2">
      <c r="C124" s="13"/>
      <c r="D124" s="19">
        <f t="shared" si="1"/>
        <v>115</v>
      </c>
      <c r="E124" s="189" t="str">
        <f>IF(OR('Base Summary 2015-16'!E125="",'Base Summary 2015-16'!E125="[Enter service]"),"",'Base Summary 2015-16'!E125)</f>
        <v/>
      </c>
      <c r="F124" s="190" t="str">
        <f>IF(OR('Base Summary 2015-16'!F125="",'Base Summary 2015-16'!F125="[Select]"),"",'Base Summary 2015-16'!F125)</f>
        <v/>
      </c>
      <c r="G124" s="409" t="str">
        <f>IF('Base Summary 2015-16'!G125="","",'Base Summary 2015-16'!G125)</f>
        <v/>
      </c>
      <c r="H124" s="107"/>
      <c r="I124" s="31"/>
    </row>
    <row r="125" spans="3:9" ht="19.5" customHeight="1" x14ac:dyDescent="0.2">
      <c r="C125" s="13"/>
      <c r="D125" s="19">
        <f t="shared" si="1"/>
        <v>116</v>
      </c>
      <c r="E125" s="189" t="str">
        <f>IF(OR('Base Summary 2015-16'!E126="",'Base Summary 2015-16'!E126="[Enter service]"),"",'Base Summary 2015-16'!E126)</f>
        <v/>
      </c>
      <c r="F125" s="190" t="str">
        <f>IF(OR('Base Summary 2015-16'!F126="",'Base Summary 2015-16'!F126="[Select]"),"",'Base Summary 2015-16'!F126)</f>
        <v/>
      </c>
      <c r="G125" s="409" t="str">
        <f>IF('Base Summary 2015-16'!G126="","",'Base Summary 2015-16'!G126)</f>
        <v/>
      </c>
      <c r="H125" s="107"/>
      <c r="I125" s="31"/>
    </row>
    <row r="126" spans="3:9" ht="19.5" customHeight="1" x14ac:dyDescent="0.2">
      <c r="C126" s="13"/>
      <c r="D126" s="90">
        <f t="shared" si="1"/>
        <v>117</v>
      </c>
      <c r="E126" s="189" t="str">
        <f>IF(OR('Base Summary 2015-16'!E127="",'Base Summary 2015-16'!E127="[Enter service]"),"",'Base Summary 2015-16'!E127)</f>
        <v/>
      </c>
      <c r="F126" s="190" t="str">
        <f>IF(OR('Base Summary 2015-16'!F127="",'Base Summary 2015-16'!F127="[Select]"),"",'Base Summary 2015-16'!F127)</f>
        <v/>
      </c>
      <c r="G126" s="409" t="str">
        <f>IF('Base Summary 2015-16'!G127="","",'Base Summary 2015-16'!G127)</f>
        <v/>
      </c>
      <c r="H126" s="107"/>
      <c r="I126" s="31"/>
    </row>
    <row r="127" spans="3:9" ht="19.5" customHeight="1" x14ac:dyDescent="0.2">
      <c r="C127" s="13"/>
      <c r="D127" s="19">
        <f t="shared" si="1"/>
        <v>118</v>
      </c>
      <c r="E127" s="189" t="str">
        <f>IF(OR('Base Summary 2015-16'!E128="",'Base Summary 2015-16'!E128="[Enter service]"),"",'Base Summary 2015-16'!E128)</f>
        <v/>
      </c>
      <c r="F127" s="190" t="str">
        <f>IF(OR('Base Summary 2015-16'!F128="",'Base Summary 2015-16'!F128="[Select]"),"",'Base Summary 2015-16'!F128)</f>
        <v/>
      </c>
      <c r="G127" s="409" t="str">
        <f>IF('Base Summary 2015-16'!G128="","",'Base Summary 2015-16'!G128)</f>
        <v/>
      </c>
      <c r="H127" s="107"/>
      <c r="I127" s="31"/>
    </row>
    <row r="128" spans="3:9" ht="19.5" customHeight="1" x14ac:dyDescent="0.2">
      <c r="C128" s="13"/>
      <c r="D128" s="19">
        <f t="shared" si="1"/>
        <v>119</v>
      </c>
      <c r="E128" s="189" t="str">
        <f>IF(OR('Base Summary 2015-16'!E129="",'Base Summary 2015-16'!E129="[Enter service]"),"",'Base Summary 2015-16'!E129)</f>
        <v/>
      </c>
      <c r="F128" s="190" t="str">
        <f>IF(OR('Base Summary 2015-16'!F129="",'Base Summary 2015-16'!F129="[Select]"),"",'Base Summary 2015-16'!F129)</f>
        <v/>
      </c>
      <c r="G128" s="409" t="str">
        <f>IF('Base Summary 2015-16'!G129="","",'Base Summary 2015-16'!G129)</f>
        <v/>
      </c>
      <c r="H128" s="107"/>
      <c r="I128" s="31"/>
    </row>
    <row r="129" spans="3:9" ht="19.5" customHeight="1" x14ac:dyDescent="0.2">
      <c r="C129" s="13"/>
      <c r="D129" s="90">
        <f t="shared" si="1"/>
        <v>120</v>
      </c>
      <c r="E129" s="189" t="str">
        <f>IF(OR('Base Summary 2015-16'!E130="",'Base Summary 2015-16'!E130="[Enter service]"),"",'Base Summary 2015-16'!E130)</f>
        <v/>
      </c>
      <c r="F129" s="190" t="str">
        <f>IF(OR('Base Summary 2015-16'!F130="",'Base Summary 2015-16'!F130="[Select]"),"",'Base Summary 2015-16'!F130)</f>
        <v/>
      </c>
      <c r="G129" s="409" t="str">
        <f>IF('Base Summary 2015-16'!G130="","",'Base Summary 2015-16'!G130)</f>
        <v/>
      </c>
      <c r="H129" s="107"/>
      <c r="I129" s="31"/>
    </row>
    <row r="130" spans="3:9" ht="19.5" customHeight="1" x14ac:dyDescent="0.2">
      <c r="C130" s="13"/>
      <c r="D130" s="19">
        <f t="shared" si="1"/>
        <v>121</v>
      </c>
      <c r="E130" s="189" t="str">
        <f>IF(OR('Base Summary 2015-16'!E131="",'Base Summary 2015-16'!E131="[Enter service]"),"",'Base Summary 2015-16'!E131)</f>
        <v/>
      </c>
      <c r="F130" s="190" t="str">
        <f>IF(OR('Base Summary 2015-16'!F131="",'Base Summary 2015-16'!F131="[Select]"),"",'Base Summary 2015-16'!F131)</f>
        <v/>
      </c>
      <c r="G130" s="409" t="str">
        <f>IF('Base Summary 2015-16'!G131="","",'Base Summary 2015-16'!G131)</f>
        <v/>
      </c>
      <c r="H130" s="107"/>
      <c r="I130" s="31"/>
    </row>
    <row r="131" spans="3:9" ht="19.5" customHeight="1" x14ac:dyDescent="0.2">
      <c r="C131" s="13"/>
      <c r="D131" s="19">
        <f t="shared" si="1"/>
        <v>122</v>
      </c>
      <c r="E131" s="189" t="str">
        <f>IF(OR('Base Summary 2015-16'!E132="",'Base Summary 2015-16'!E132="[Enter service]"),"",'Base Summary 2015-16'!E132)</f>
        <v/>
      </c>
      <c r="F131" s="190" t="str">
        <f>IF(OR('Base Summary 2015-16'!F132="",'Base Summary 2015-16'!F132="[Select]"),"",'Base Summary 2015-16'!F132)</f>
        <v/>
      </c>
      <c r="G131" s="409" t="str">
        <f>IF('Base Summary 2015-16'!G132="","",'Base Summary 2015-16'!G132)</f>
        <v/>
      </c>
      <c r="H131" s="107"/>
      <c r="I131" s="31"/>
    </row>
    <row r="132" spans="3:9" ht="19.5" customHeight="1" x14ac:dyDescent="0.2">
      <c r="C132" s="13"/>
      <c r="D132" s="90">
        <f t="shared" si="1"/>
        <v>123</v>
      </c>
      <c r="E132" s="189" t="str">
        <f>IF(OR('Base Summary 2015-16'!E133="",'Base Summary 2015-16'!E133="[Enter service]"),"",'Base Summary 2015-16'!E133)</f>
        <v/>
      </c>
      <c r="F132" s="190" t="str">
        <f>IF(OR('Base Summary 2015-16'!F133="",'Base Summary 2015-16'!F133="[Select]"),"",'Base Summary 2015-16'!F133)</f>
        <v/>
      </c>
      <c r="G132" s="409" t="str">
        <f>IF('Base Summary 2015-16'!G133="","",'Base Summary 2015-16'!G133)</f>
        <v/>
      </c>
      <c r="H132" s="107"/>
      <c r="I132" s="31"/>
    </row>
    <row r="133" spans="3:9" ht="19.5" customHeight="1" x14ac:dyDescent="0.2">
      <c r="C133" s="13"/>
      <c r="D133" s="19">
        <f t="shared" si="1"/>
        <v>124</v>
      </c>
      <c r="E133" s="189" t="str">
        <f>IF(OR('Base Summary 2015-16'!E134="",'Base Summary 2015-16'!E134="[Enter service]"),"",'Base Summary 2015-16'!E134)</f>
        <v/>
      </c>
      <c r="F133" s="190" t="str">
        <f>IF(OR('Base Summary 2015-16'!F134="",'Base Summary 2015-16'!F134="[Select]"),"",'Base Summary 2015-16'!F134)</f>
        <v/>
      </c>
      <c r="G133" s="409" t="str">
        <f>IF('Base Summary 2015-16'!G134="","",'Base Summary 2015-16'!G134)</f>
        <v/>
      </c>
      <c r="H133" s="107"/>
      <c r="I133" s="31"/>
    </row>
    <row r="134" spans="3:9" ht="19.5" customHeight="1" x14ac:dyDescent="0.2">
      <c r="C134" s="13"/>
      <c r="D134" s="19">
        <f t="shared" si="1"/>
        <v>125</v>
      </c>
      <c r="E134" s="189" t="str">
        <f>IF(OR('Base Summary 2015-16'!E135="",'Base Summary 2015-16'!E135="[Enter service]"),"",'Base Summary 2015-16'!E135)</f>
        <v/>
      </c>
      <c r="F134" s="190" t="str">
        <f>IF(OR('Base Summary 2015-16'!F135="",'Base Summary 2015-16'!F135="[Select]"),"",'Base Summary 2015-16'!F135)</f>
        <v/>
      </c>
      <c r="G134" s="409" t="str">
        <f>IF('Base Summary 2015-16'!G135="","",'Base Summary 2015-16'!G135)</f>
        <v/>
      </c>
      <c r="H134" s="107"/>
      <c r="I134" s="31"/>
    </row>
    <row r="135" spans="3:9" ht="19.5" customHeight="1" x14ac:dyDescent="0.2">
      <c r="C135" s="13"/>
      <c r="D135" s="90">
        <f t="shared" si="1"/>
        <v>126</v>
      </c>
      <c r="E135" s="189" t="str">
        <f>IF(OR('Base Summary 2015-16'!E136="",'Base Summary 2015-16'!E136="[Enter service]"),"",'Base Summary 2015-16'!E136)</f>
        <v/>
      </c>
      <c r="F135" s="190" t="str">
        <f>IF(OR('Base Summary 2015-16'!F136="",'Base Summary 2015-16'!F136="[Select]"),"",'Base Summary 2015-16'!F136)</f>
        <v/>
      </c>
      <c r="G135" s="409" t="str">
        <f>IF('Base Summary 2015-16'!G136="","",'Base Summary 2015-16'!G136)</f>
        <v/>
      </c>
      <c r="H135" s="107"/>
      <c r="I135" s="31"/>
    </row>
    <row r="136" spans="3:9" ht="19.5" customHeight="1" x14ac:dyDescent="0.2">
      <c r="C136" s="13"/>
      <c r="D136" s="19">
        <f t="shared" si="1"/>
        <v>127</v>
      </c>
      <c r="E136" s="189" t="str">
        <f>IF(OR('Base Summary 2015-16'!E137="",'Base Summary 2015-16'!E137="[Enter service]"),"",'Base Summary 2015-16'!E137)</f>
        <v/>
      </c>
      <c r="F136" s="190" t="str">
        <f>IF(OR('Base Summary 2015-16'!F137="",'Base Summary 2015-16'!F137="[Select]"),"",'Base Summary 2015-16'!F137)</f>
        <v/>
      </c>
      <c r="G136" s="409" t="str">
        <f>IF('Base Summary 2015-16'!G137="","",'Base Summary 2015-16'!G137)</f>
        <v/>
      </c>
      <c r="H136" s="107"/>
      <c r="I136" s="31"/>
    </row>
    <row r="137" spans="3:9" ht="19.5" customHeight="1" x14ac:dyDescent="0.2">
      <c r="C137" s="13"/>
      <c r="D137" s="19">
        <f t="shared" si="1"/>
        <v>128</v>
      </c>
      <c r="E137" s="189" t="str">
        <f>IF(OR('Base Summary 2015-16'!E138="",'Base Summary 2015-16'!E138="[Enter service]"),"",'Base Summary 2015-16'!E138)</f>
        <v/>
      </c>
      <c r="F137" s="190" t="str">
        <f>IF(OR('Base Summary 2015-16'!F138="",'Base Summary 2015-16'!F138="[Select]"),"",'Base Summary 2015-16'!F138)</f>
        <v/>
      </c>
      <c r="G137" s="409" t="str">
        <f>IF('Base Summary 2015-16'!G138="","",'Base Summary 2015-16'!G138)</f>
        <v/>
      </c>
      <c r="H137" s="107"/>
      <c r="I137" s="31"/>
    </row>
    <row r="138" spans="3:9" ht="19.5" customHeight="1" x14ac:dyDescent="0.2">
      <c r="C138" s="13"/>
      <c r="D138" s="90">
        <f t="shared" si="1"/>
        <v>129</v>
      </c>
      <c r="E138" s="189" t="str">
        <f>IF(OR('Base Summary 2015-16'!E139="",'Base Summary 2015-16'!E139="[Enter service]"),"",'Base Summary 2015-16'!E139)</f>
        <v/>
      </c>
      <c r="F138" s="190" t="str">
        <f>IF(OR('Base Summary 2015-16'!F139="",'Base Summary 2015-16'!F139="[Select]"),"",'Base Summary 2015-16'!F139)</f>
        <v/>
      </c>
      <c r="G138" s="409" t="str">
        <f>IF('Base Summary 2015-16'!G139="","",'Base Summary 2015-16'!G139)</f>
        <v/>
      </c>
      <c r="H138" s="107"/>
      <c r="I138" s="31"/>
    </row>
    <row r="139" spans="3:9" ht="19.5" customHeight="1" x14ac:dyDescent="0.2">
      <c r="C139" s="13"/>
      <c r="D139" s="19">
        <f t="shared" si="1"/>
        <v>130</v>
      </c>
      <c r="E139" s="189" t="str">
        <f>IF(OR('Base Summary 2015-16'!E140="",'Base Summary 2015-16'!E140="[Enter service]"),"",'Base Summary 2015-16'!E140)</f>
        <v/>
      </c>
      <c r="F139" s="190" t="str">
        <f>IF(OR('Base Summary 2015-16'!F140="",'Base Summary 2015-16'!F140="[Select]"),"",'Base Summary 2015-16'!F140)</f>
        <v/>
      </c>
      <c r="G139" s="409" t="str">
        <f>IF('Base Summary 2015-16'!G140="","",'Base Summary 2015-16'!G140)</f>
        <v/>
      </c>
      <c r="H139" s="107"/>
      <c r="I139" s="31"/>
    </row>
    <row r="140" spans="3:9" ht="19.5" customHeight="1" x14ac:dyDescent="0.2">
      <c r="C140" s="13"/>
      <c r="D140" s="19">
        <f t="shared" si="1"/>
        <v>131</v>
      </c>
      <c r="E140" s="189" t="str">
        <f>IF(OR('Base Summary 2015-16'!E141="",'Base Summary 2015-16'!E141="[Enter service]"),"",'Base Summary 2015-16'!E141)</f>
        <v/>
      </c>
      <c r="F140" s="190" t="str">
        <f>IF(OR('Base Summary 2015-16'!F141="",'Base Summary 2015-16'!F141="[Select]"),"",'Base Summary 2015-16'!F141)</f>
        <v/>
      </c>
      <c r="G140" s="409" t="str">
        <f>IF('Base Summary 2015-16'!G141="","",'Base Summary 2015-16'!G141)</f>
        <v/>
      </c>
      <c r="H140" s="107"/>
      <c r="I140" s="31"/>
    </row>
    <row r="141" spans="3:9" ht="19.5" customHeight="1" x14ac:dyDescent="0.2">
      <c r="C141" s="13"/>
      <c r="D141" s="90">
        <f t="shared" si="1"/>
        <v>132</v>
      </c>
      <c r="E141" s="189" t="str">
        <f>IF(OR('Base Summary 2015-16'!E142="",'Base Summary 2015-16'!E142="[Enter service]"),"",'Base Summary 2015-16'!E142)</f>
        <v/>
      </c>
      <c r="F141" s="190" t="str">
        <f>IF(OR('Base Summary 2015-16'!F142="",'Base Summary 2015-16'!F142="[Select]"),"",'Base Summary 2015-16'!F142)</f>
        <v/>
      </c>
      <c r="G141" s="409" t="str">
        <f>IF('Base Summary 2015-16'!G142="","",'Base Summary 2015-16'!G142)</f>
        <v/>
      </c>
      <c r="H141" s="107"/>
      <c r="I141" s="31"/>
    </row>
    <row r="142" spans="3:9" ht="19.5" customHeight="1" x14ac:dyDescent="0.2">
      <c r="C142" s="13"/>
      <c r="D142" s="19">
        <f t="shared" si="1"/>
        <v>133</v>
      </c>
      <c r="E142" s="189" t="str">
        <f>IF(OR('Base Summary 2015-16'!E143="",'Base Summary 2015-16'!E143="[Enter service]"),"",'Base Summary 2015-16'!E143)</f>
        <v/>
      </c>
      <c r="F142" s="190" t="str">
        <f>IF(OR('Base Summary 2015-16'!F143="",'Base Summary 2015-16'!F143="[Select]"),"",'Base Summary 2015-16'!F143)</f>
        <v/>
      </c>
      <c r="G142" s="409" t="str">
        <f>IF('Base Summary 2015-16'!G143="","",'Base Summary 2015-16'!G143)</f>
        <v/>
      </c>
      <c r="H142" s="107"/>
      <c r="I142" s="31"/>
    </row>
    <row r="143" spans="3:9" ht="19.5" customHeight="1" x14ac:dyDescent="0.2">
      <c r="C143" s="13"/>
      <c r="D143" s="19">
        <f t="shared" ref="D143:D149" si="2">D142+1</f>
        <v>134</v>
      </c>
      <c r="E143" s="189" t="str">
        <f>IF(OR('Base Summary 2015-16'!E144="",'Base Summary 2015-16'!E144="[Enter service]"),"",'Base Summary 2015-16'!E144)</f>
        <v/>
      </c>
      <c r="F143" s="190" t="str">
        <f>IF(OR('Base Summary 2015-16'!F144="",'Base Summary 2015-16'!F144="[Select]"),"",'Base Summary 2015-16'!F144)</f>
        <v/>
      </c>
      <c r="G143" s="409" t="str">
        <f>IF('Base Summary 2015-16'!G144="","",'Base Summary 2015-16'!G144)</f>
        <v/>
      </c>
      <c r="H143" s="107"/>
      <c r="I143" s="31"/>
    </row>
    <row r="144" spans="3:9" ht="19.5" customHeight="1" x14ac:dyDescent="0.2">
      <c r="C144" s="13"/>
      <c r="D144" s="90">
        <f t="shared" si="2"/>
        <v>135</v>
      </c>
      <c r="E144" s="189" t="str">
        <f>IF(OR('Base Summary 2015-16'!E145="",'Base Summary 2015-16'!E145="[Enter service]"),"",'Base Summary 2015-16'!E145)</f>
        <v/>
      </c>
      <c r="F144" s="190" t="str">
        <f>IF(OR('Base Summary 2015-16'!F145="",'Base Summary 2015-16'!F145="[Select]"),"",'Base Summary 2015-16'!F145)</f>
        <v/>
      </c>
      <c r="G144" s="409" t="str">
        <f>IF('Base Summary 2015-16'!G145="","",'Base Summary 2015-16'!G145)</f>
        <v/>
      </c>
      <c r="H144" s="107"/>
      <c r="I144" s="31"/>
    </row>
    <row r="145" spans="3:9" ht="19.5" customHeight="1" x14ac:dyDescent="0.2">
      <c r="C145" s="13"/>
      <c r="D145" s="19">
        <f t="shared" si="2"/>
        <v>136</v>
      </c>
      <c r="E145" s="189" t="str">
        <f>IF(OR('Base Summary 2015-16'!E146="",'Base Summary 2015-16'!E146="[Enter service]"),"",'Base Summary 2015-16'!E146)</f>
        <v/>
      </c>
      <c r="F145" s="190" t="str">
        <f>IF(OR('Base Summary 2015-16'!F146="",'Base Summary 2015-16'!F146="[Select]"),"",'Base Summary 2015-16'!F146)</f>
        <v/>
      </c>
      <c r="G145" s="409" t="str">
        <f>IF('Base Summary 2015-16'!G146="","",'Base Summary 2015-16'!G146)</f>
        <v/>
      </c>
      <c r="H145" s="107"/>
      <c r="I145" s="31"/>
    </row>
    <row r="146" spans="3:9" ht="19.5" customHeight="1" x14ac:dyDescent="0.2">
      <c r="C146" s="13"/>
      <c r="D146" s="19">
        <f t="shared" si="2"/>
        <v>137</v>
      </c>
      <c r="E146" s="189" t="str">
        <f>IF(OR('Base Summary 2015-16'!E147="",'Base Summary 2015-16'!E147="[Enter service]"),"",'Base Summary 2015-16'!E147)</f>
        <v/>
      </c>
      <c r="F146" s="190" t="str">
        <f>IF(OR('Base Summary 2015-16'!F147="",'Base Summary 2015-16'!F147="[Select]"),"",'Base Summary 2015-16'!F147)</f>
        <v/>
      </c>
      <c r="G146" s="409" t="str">
        <f>IF('Base Summary 2015-16'!G147="","",'Base Summary 2015-16'!G147)</f>
        <v/>
      </c>
      <c r="H146" s="107"/>
      <c r="I146" s="31"/>
    </row>
    <row r="147" spans="3:9" ht="19.5" customHeight="1" x14ac:dyDescent="0.2">
      <c r="C147" s="13"/>
      <c r="D147" s="90">
        <f t="shared" si="2"/>
        <v>138</v>
      </c>
      <c r="E147" s="189" t="str">
        <f>IF(OR('Base Summary 2015-16'!E148="",'Base Summary 2015-16'!E148="[Enter service]"),"",'Base Summary 2015-16'!E148)</f>
        <v/>
      </c>
      <c r="F147" s="190" t="str">
        <f>IF(OR('Base Summary 2015-16'!F148="",'Base Summary 2015-16'!F148="[Select]"),"",'Base Summary 2015-16'!F148)</f>
        <v/>
      </c>
      <c r="G147" s="409" t="str">
        <f>IF('Base Summary 2015-16'!G148="","",'Base Summary 2015-16'!G148)</f>
        <v/>
      </c>
      <c r="H147" s="107"/>
      <c r="I147" s="31"/>
    </row>
    <row r="148" spans="3:9" ht="19.5" customHeight="1" x14ac:dyDescent="0.2">
      <c r="C148" s="13"/>
      <c r="D148" s="19">
        <f t="shared" si="2"/>
        <v>139</v>
      </c>
      <c r="E148" s="189" t="str">
        <f>IF(OR('Base Summary 2015-16'!E149="",'Base Summary 2015-16'!E149="[Enter service]"),"",'Base Summary 2015-16'!E149)</f>
        <v/>
      </c>
      <c r="F148" s="190" t="str">
        <f>IF(OR('Base Summary 2015-16'!F149="",'Base Summary 2015-16'!F149="[Select]"),"",'Base Summary 2015-16'!F149)</f>
        <v/>
      </c>
      <c r="G148" s="409" t="str">
        <f>IF('Base Summary 2015-16'!G149="","",'Base Summary 2015-16'!G149)</f>
        <v/>
      </c>
      <c r="H148" s="107"/>
      <c r="I148" s="31"/>
    </row>
    <row r="149" spans="3:9" ht="19.5" customHeight="1" x14ac:dyDescent="0.2">
      <c r="C149" s="13"/>
      <c r="D149" s="19">
        <f t="shared" si="2"/>
        <v>140</v>
      </c>
      <c r="E149" s="405" t="str">
        <f>IF(OR('Base Summary 2015-16'!E150="",'Base Summary 2015-16'!E150="[Enter service]"),"",'Base Summary 2015-16'!E150)</f>
        <v/>
      </c>
      <c r="F149" s="406" t="str">
        <f>IF(OR('Base Summary 2015-16'!F150="",'Base Summary 2015-16'!F150="[Select]"),"",'Base Summary 2015-16'!F150)</f>
        <v/>
      </c>
      <c r="G149" s="409" t="str">
        <f>IF('Base Summary 2015-16'!G150="","",'Base Summary 2015-16'!G150)</f>
        <v/>
      </c>
      <c r="H149" s="107"/>
      <c r="I149" s="31"/>
    </row>
    <row r="150" spans="3:9" ht="12.6" customHeight="1" thickBot="1" x14ac:dyDescent="0.25">
      <c r="C150" s="32"/>
      <c r="D150" s="33"/>
      <c r="E150" s="87"/>
      <c r="F150" s="58"/>
      <c r="G150" s="95"/>
      <c r="H150" s="96">
        <f>SUM(H10:H149)</f>
        <v>0</v>
      </c>
      <c r="I150" s="48"/>
    </row>
    <row r="151" spans="3:9" x14ac:dyDescent="0.2">
      <c r="H151" s="61"/>
    </row>
    <row r="170" spans="1:9" s="54" customFormat="1" ht="12.75" hidden="1" customHeight="1" x14ac:dyDescent="0.2">
      <c r="A170" s="6"/>
      <c r="B170" s="6"/>
      <c r="C170" s="6"/>
      <c r="D170" s="6"/>
      <c r="E170" s="84" t="s">
        <v>90</v>
      </c>
      <c r="G170" s="93"/>
      <c r="I170" s="6"/>
    </row>
    <row r="171" spans="1:9" s="54" customFormat="1" ht="12.75" hidden="1" customHeight="1" x14ac:dyDescent="0.2">
      <c r="A171" s="6"/>
      <c r="B171" s="6"/>
      <c r="C171" s="6"/>
      <c r="D171" s="6"/>
      <c r="E171" s="84" t="s">
        <v>88</v>
      </c>
      <c r="G171" s="93"/>
      <c r="I171" s="6"/>
    </row>
    <row r="172" spans="1:9" s="54" customFormat="1" ht="12.75" hidden="1" customHeight="1" x14ac:dyDescent="0.2">
      <c r="A172" s="6"/>
      <c r="B172" s="6"/>
      <c r="C172" s="6"/>
      <c r="D172" s="6"/>
      <c r="E172" s="84" t="s">
        <v>89</v>
      </c>
      <c r="G172" s="93"/>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90</v>
      </c>
    </row>
    <row r="202" spans="6:6" x14ac:dyDescent="0.2">
      <c r="F202" s="7" t="s">
        <v>125</v>
      </c>
    </row>
    <row r="203" spans="6:6" x14ac:dyDescent="0.2">
      <c r="F203" s="7" t="s">
        <v>126</v>
      </c>
    </row>
    <row r="204" spans="6:6" x14ac:dyDescent="0.2">
      <c r="F204" s="7" t="s">
        <v>108</v>
      </c>
    </row>
  </sheetData>
  <mergeCells count="2">
    <mergeCell ref="B4:E4"/>
    <mergeCell ref="E6:H6"/>
  </mergeCells>
  <pageMargins left="0.25" right="0.25" top="0.75" bottom="0.75" header="0.3" footer="0.3"/>
  <pageSetup paperSize="8"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autoPageBreaks="0" fitToPage="1"/>
  </sheetPr>
  <dimension ref="A1:AA248"/>
  <sheetViews>
    <sheetView showGridLines="0" zoomScale="80" zoomScaleNormal="80" zoomScalePageLayoutView="80" workbookViewId="0">
      <pane xSplit="5" ySplit="9" topLeftCell="F10" activePane="bottomRight" state="frozen"/>
      <selection activeCell="F52" sqref="F52:H56"/>
      <selection pane="topRight" activeCell="F52" sqref="F52:H56"/>
      <selection pane="bottomLeft" activeCell="F52" sqref="F52:H56"/>
      <selection pane="bottomRight" activeCell="R152" sqref="R152"/>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4" width="17.83203125" style="3" customWidth="1"/>
    <col min="15" max="15" width="22.1640625" style="3" customWidth="1"/>
    <col min="16" max="16" width="21.1640625" style="3" customWidth="1"/>
    <col min="17" max="17" width="18.83203125" style="3" customWidth="1"/>
    <col min="18" max="18" width="19.83203125" style="3" customWidth="1"/>
    <col min="19" max="19" width="21.1640625" style="3" bestFit="1" customWidth="1"/>
    <col min="20" max="20" width="4.1640625" style="3" customWidth="1"/>
    <col min="21" max="21" width="2.1640625" style="3" customWidth="1"/>
    <col min="22" max="22" width="13.1640625" style="3" bestFit="1" customWidth="1"/>
    <col min="23" max="23" width="4.1640625" style="3" customWidth="1"/>
    <col min="24" max="24" width="7.33203125" style="3" bestFit="1" customWidth="1"/>
    <col min="25" max="25" width="10.83203125" style="3"/>
    <col min="28" max="16384" width="10.83203125" style="3"/>
  </cols>
  <sheetData>
    <row r="1" spans="1:26" ht="7.35" customHeight="1" x14ac:dyDescent="0.2"/>
    <row r="2" spans="1:26" s="42" customFormat="1" ht="18" x14ac:dyDescent="0.2">
      <c r="A2" s="39">
        <v>80</v>
      </c>
      <c r="B2" s="2" t="s">
        <v>214</v>
      </c>
      <c r="C2" s="40"/>
      <c r="D2" s="40"/>
      <c r="E2" s="40"/>
      <c r="F2" s="14"/>
      <c r="G2" s="41"/>
      <c r="H2" s="41"/>
      <c r="I2" s="41"/>
      <c r="J2" s="41"/>
      <c r="K2" s="41"/>
      <c r="L2" s="41"/>
      <c r="P2" s="40"/>
      <c r="Q2" s="40"/>
      <c r="R2" s="40"/>
      <c r="S2" s="40"/>
    </row>
    <row r="3" spans="1:26" s="42" customFormat="1" ht="16.350000000000001" customHeight="1" x14ac:dyDescent="0.2">
      <c r="A3" s="40"/>
      <c r="B3" s="43" t="str">
        <f>' Instructions'!C8</f>
        <v>Ballarat (C)</v>
      </c>
      <c r="C3" s="40"/>
      <c r="D3" s="40"/>
      <c r="E3" s="40"/>
      <c r="F3" s="41"/>
      <c r="G3" s="41"/>
      <c r="H3" s="41"/>
      <c r="I3" s="41"/>
      <c r="J3" s="41"/>
      <c r="K3" s="41"/>
      <c r="L3" s="41"/>
      <c r="M3" s="41"/>
      <c r="P3" s="40"/>
      <c r="Q3" s="40"/>
      <c r="R3" s="40"/>
      <c r="S3" s="44"/>
      <c r="V3" s="22"/>
      <c r="W3" s="22"/>
      <c r="X3" s="22"/>
      <c r="Y3" s="22"/>
      <c r="Z3" s="22"/>
    </row>
    <row r="4" spans="1:26" ht="13.5" thickBot="1" x14ac:dyDescent="0.25">
      <c r="A4" s="6"/>
      <c r="B4" s="554"/>
      <c r="C4" s="554"/>
      <c r="D4" s="554"/>
      <c r="E4" s="554"/>
      <c r="F4" s="7"/>
      <c r="G4" s="7"/>
      <c r="H4" s="7"/>
      <c r="I4" s="7"/>
      <c r="J4" s="7"/>
      <c r="K4" s="7"/>
      <c r="L4" s="7"/>
      <c r="M4" s="6"/>
      <c r="N4" s="6"/>
      <c r="O4" s="6"/>
      <c r="P4" s="6"/>
      <c r="Q4" s="6"/>
      <c r="R4" s="6"/>
      <c r="S4" s="6"/>
      <c r="V4" s="22"/>
      <c r="W4" s="22"/>
      <c r="X4" s="22"/>
      <c r="Y4" s="22"/>
      <c r="Z4" s="22"/>
    </row>
    <row r="5" spans="1:26"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6" x14ac:dyDescent="0.2">
      <c r="A6" s="6"/>
      <c r="B6" s="6"/>
      <c r="C6" s="13"/>
      <c r="D6" s="18"/>
      <c r="E6" s="46"/>
      <c r="H6" s="560" t="s">
        <v>71</v>
      </c>
      <c r="I6" s="561"/>
      <c r="J6" s="561"/>
      <c r="K6" s="561"/>
      <c r="L6" s="561"/>
      <c r="M6" s="561"/>
      <c r="N6" s="561"/>
      <c r="O6" s="561"/>
      <c r="P6" s="561"/>
      <c r="Q6" s="561"/>
      <c r="R6" s="561"/>
      <c r="S6" s="562"/>
      <c r="T6" s="17"/>
    </row>
    <row r="7" spans="1:26" ht="6" customHeight="1" x14ac:dyDescent="0.2">
      <c r="A7" s="6"/>
      <c r="B7" s="6"/>
      <c r="C7" s="13"/>
      <c r="D7" s="18"/>
      <c r="F7" s="15"/>
      <c r="G7" s="15"/>
      <c r="H7" s="15"/>
      <c r="I7" s="15"/>
      <c r="J7" s="15"/>
      <c r="K7" s="15"/>
      <c r="L7" s="15"/>
      <c r="M7" s="14"/>
      <c r="N7" s="14"/>
      <c r="O7" s="14"/>
      <c r="P7" s="14"/>
      <c r="Q7" s="14"/>
      <c r="R7" s="14"/>
      <c r="S7" s="14"/>
      <c r="T7" s="17"/>
    </row>
    <row r="8" spans="1:26" ht="23.1" customHeight="1" x14ac:dyDescent="0.2">
      <c r="A8" s="6"/>
      <c r="B8" s="6"/>
      <c r="C8" s="13"/>
      <c r="D8" s="19"/>
      <c r="E8" s="102"/>
      <c r="F8" s="563" t="s">
        <v>124</v>
      </c>
      <c r="G8" s="15"/>
      <c r="H8" s="564" t="s">
        <v>74</v>
      </c>
      <c r="I8" s="566" t="s">
        <v>75</v>
      </c>
      <c r="J8" s="566" t="s">
        <v>76</v>
      </c>
      <c r="K8" s="566"/>
      <c r="L8" s="566"/>
      <c r="M8" s="566"/>
      <c r="N8" s="566"/>
      <c r="O8" s="566" t="s">
        <v>77</v>
      </c>
      <c r="P8" s="566"/>
      <c r="Q8" s="564" t="s">
        <v>78</v>
      </c>
      <c r="R8" s="564" t="s">
        <v>172</v>
      </c>
      <c r="S8" s="567" t="s">
        <v>79</v>
      </c>
      <c r="T8" s="20"/>
      <c r="U8" s="21"/>
      <c r="V8" s="21"/>
      <c r="W8" s="21"/>
    </row>
    <row r="9" spans="1:26" ht="30" customHeight="1" x14ac:dyDescent="0.2">
      <c r="A9" s="6"/>
      <c r="B9" s="6"/>
      <c r="C9" s="13"/>
      <c r="D9" s="19"/>
      <c r="E9" s="103" t="s">
        <v>100</v>
      </c>
      <c r="F9" s="563"/>
      <c r="G9" s="15"/>
      <c r="H9" s="565"/>
      <c r="I9" s="566"/>
      <c r="J9" s="266" t="s">
        <v>95</v>
      </c>
      <c r="K9" s="266" t="s">
        <v>96</v>
      </c>
      <c r="L9" s="266" t="s">
        <v>94</v>
      </c>
      <c r="M9" s="266" t="s">
        <v>97</v>
      </c>
      <c r="N9" s="266" t="s">
        <v>85</v>
      </c>
      <c r="O9" s="266" t="s">
        <v>86</v>
      </c>
      <c r="P9" s="266" t="s">
        <v>87</v>
      </c>
      <c r="Q9" s="565"/>
      <c r="R9" s="565"/>
      <c r="S9" s="567"/>
      <c r="T9" s="17"/>
      <c r="U9" s="22"/>
      <c r="V9" s="22"/>
      <c r="W9" s="22"/>
    </row>
    <row r="10" spans="1:26" ht="15.75" customHeight="1" x14ac:dyDescent="0.2">
      <c r="A10" s="6"/>
      <c r="B10" s="6"/>
      <c r="C10" s="13"/>
      <c r="D10" s="19"/>
      <c r="E10" s="279"/>
      <c r="F10" s="161"/>
      <c r="G10" s="15"/>
      <c r="H10" s="161" t="s">
        <v>180</v>
      </c>
      <c r="I10" s="161" t="s">
        <v>180</v>
      </c>
      <c r="J10" s="161" t="s">
        <v>180</v>
      </c>
      <c r="K10" s="161" t="s">
        <v>180</v>
      </c>
      <c r="L10" s="161" t="s">
        <v>180</v>
      </c>
      <c r="M10" s="161" t="s">
        <v>180</v>
      </c>
      <c r="N10" s="161" t="s">
        <v>180</v>
      </c>
      <c r="O10" s="161" t="s">
        <v>180</v>
      </c>
      <c r="P10" s="161" t="s">
        <v>180</v>
      </c>
      <c r="Q10" s="161" t="s">
        <v>180</v>
      </c>
      <c r="R10" s="161" t="s">
        <v>180</v>
      </c>
      <c r="S10" s="161" t="s">
        <v>180</v>
      </c>
      <c r="T10" s="17"/>
      <c r="U10" s="22"/>
      <c r="V10" s="22"/>
      <c r="W10" s="22"/>
    </row>
    <row r="11" spans="1:26" ht="6.75" customHeight="1" x14ac:dyDescent="0.2">
      <c r="A11" s="6"/>
      <c r="B11" s="6"/>
      <c r="C11" s="13"/>
      <c r="D11" s="19"/>
      <c r="E11" s="14"/>
      <c r="F11" s="15"/>
      <c r="G11" s="15"/>
      <c r="H11" s="14"/>
      <c r="I11" s="14"/>
      <c r="J11" s="14"/>
      <c r="K11" s="14"/>
      <c r="L11" s="14"/>
      <c r="M11" s="14"/>
      <c r="N11" s="14"/>
      <c r="O11" s="14"/>
      <c r="P11" s="14"/>
      <c r="Q11" s="14"/>
      <c r="R11" s="14"/>
      <c r="S11" s="16"/>
      <c r="T11" s="17"/>
    </row>
    <row r="12" spans="1:26" ht="12" customHeight="1" x14ac:dyDescent="0.2">
      <c r="A12" s="6"/>
      <c r="B12" s="6"/>
      <c r="C12" s="13"/>
      <c r="D12" s="19">
        <v>1</v>
      </c>
      <c r="E12" s="70" t="str">
        <f>IF(OR('Base Summary 2015-16'!E11="",'Base Summary 2015-16'!E11="[Enter service]"),"",'Base Summary 2015-16'!E11)</f>
        <v>Ballarat Aquatic &amp; Lifestyle Centre</v>
      </c>
      <c r="F12" s="71" t="str">
        <f>IF(OR('Base Summary 2015-16'!F11="",'Base Summary 2015-16'!F11="[Select]"),"",'Base Summary 2015-16'!F11)</f>
        <v>External</v>
      </c>
      <c r="G12" s="15"/>
      <c r="H12" s="267">
        <v>11495</v>
      </c>
      <c r="I12" s="267">
        <v>5391889</v>
      </c>
      <c r="J12" s="267"/>
      <c r="K12" s="267"/>
      <c r="L12" s="267"/>
      <c r="M12" s="267"/>
      <c r="N12" s="267"/>
      <c r="O12" s="267"/>
      <c r="P12" s="267"/>
      <c r="Q12" s="268"/>
      <c r="R12" s="269"/>
      <c r="S12" s="73">
        <f>SUM(H12:R12)</f>
        <v>5403384</v>
      </c>
      <c r="T12" s="17"/>
    </row>
    <row r="13" spans="1:26" ht="12" customHeight="1" x14ac:dyDescent="0.2">
      <c r="A13" s="6"/>
      <c r="B13" s="6"/>
      <c r="C13" s="13"/>
      <c r="D13" s="19">
        <f>D12+1</f>
        <v>2</v>
      </c>
      <c r="E13" s="70" t="str">
        <f>IF(OR('Base Summary 2015-16'!E12="",'Base Summary 2015-16'!E12="[Enter service]"),"",'Base Summary 2015-16'!E12)</f>
        <v>Financial Services</v>
      </c>
      <c r="F13" s="71" t="str">
        <f>IF(OR('Base Summary 2015-16'!F12="",'Base Summary 2015-16'!F12="[Select]"),"",'Base Summary 2015-16'!F12)</f>
        <v>Internal</v>
      </c>
      <c r="G13" s="15"/>
      <c r="H13" s="270"/>
      <c r="I13" s="270">
        <v>2002</v>
      </c>
      <c r="J13" s="270"/>
      <c r="K13" s="270"/>
      <c r="L13" s="270"/>
      <c r="M13" s="270"/>
      <c r="N13" s="270"/>
      <c r="O13" s="270"/>
      <c r="P13" s="270"/>
      <c r="Q13" s="271">
        <v>1077855</v>
      </c>
      <c r="R13" s="272"/>
      <c r="S13" s="77">
        <f t="shared" ref="S13:S128" si="0">SUM(H13:R13)</f>
        <v>1079857</v>
      </c>
      <c r="T13" s="17"/>
    </row>
    <row r="14" spans="1:26" ht="12" customHeight="1" x14ac:dyDescent="0.2">
      <c r="A14" s="6"/>
      <c r="B14" s="6"/>
      <c r="C14" s="13"/>
      <c r="D14" s="19">
        <f t="shared" ref="D14:D77" si="1">D13+1</f>
        <v>3</v>
      </c>
      <c r="E14" s="70" t="str">
        <f>IF(OR('Base Summary 2015-16'!E13="",'Base Summary 2015-16'!E13="[Enter service]"),"",'Base Summary 2015-16'!E13)</f>
        <v>Occupational Health &amp; Safety</v>
      </c>
      <c r="F14" s="71" t="str">
        <f>IF(OR('Base Summary 2015-16'!F13="",'Base Summary 2015-16'!F13="[Select]"),"",'Base Summary 2015-16'!F13)</f>
        <v>Internal</v>
      </c>
      <c r="G14" s="15"/>
      <c r="H14" s="270"/>
      <c r="I14" s="270"/>
      <c r="J14" s="270"/>
      <c r="K14" s="270"/>
      <c r="L14" s="270"/>
      <c r="M14" s="270"/>
      <c r="N14" s="270"/>
      <c r="O14" s="270"/>
      <c r="P14" s="270"/>
      <c r="Q14" s="271"/>
      <c r="R14" s="272"/>
      <c r="S14" s="77">
        <f t="shared" si="0"/>
        <v>0</v>
      </c>
      <c r="T14" s="17"/>
    </row>
    <row r="15" spans="1:26" ht="12" customHeight="1" x14ac:dyDescent="0.2">
      <c r="A15" s="6"/>
      <c r="B15" s="6"/>
      <c r="C15" s="13"/>
      <c r="D15" s="19">
        <f t="shared" si="1"/>
        <v>4</v>
      </c>
      <c r="E15" s="70" t="str">
        <f>IF(OR('Base Summary 2015-16'!E14="",'Base Summary 2015-16'!E14="[Enter service]"),"",'Base Summary 2015-16'!E14)</f>
        <v>People &amp; Culture</v>
      </c>
      <c r="F15" s="71" t="str">
        <f>IF(OR('Base Summary 2015-16'!F14="",'Base Summary 2015-16'!F14="[Select]"),"",'Base Summary 2015-16'!F14)</f>
        <v>Internal</v>
      </c>
      <c r="G15" s="15"/>
      <c r="H15" s="270"/>
      <c r="I15" s="270"/>
      <c r="J15" s="270"/>
      <c r="K15" s="270"/>
      <c r="L15" s="270"/>
      <c r="M15" s="270"/>
      <c r="N15" s="270"/>
      <c r="O15" s="270"/>
      <c r="P15" s="270"/>
      <c r="Q15" s="271"/>
      <c r="R15" s="272"/>
      <c r="S15" s="77">
        <f t="shared" si="0"/>
        <v>0</v>
      </c>
      <c r="T15" s="17"/>
    </row>
    <row r="16" spans="1:26" ht="12" customHeight="1" x14ac:dyDescent="0.2">
      <c r="A16" s="6"/>
      <c r="B16" s="6"/>
      <c r="C16" s="13"/>
      <c r="D16" s="19">
        <f t="shared" si="1"/>
        <v>5</v>
      </c>
      <c r="E16" s="70" t="str">
        <f>IF(OR('Base Summary 2015-16'!E15="",'Base Summary 2015-16'!E15="[Enter service]"),"",'Base Summary 2015-16'!E15)</f>
        <v>Risk Management</v>
      </c>
      <c r="F16" s="71" t="str">
        <f>IF(OR('Base Summary 2015-16'!F15="",'Base Summary 2015-16'!F15="[Select]"),"",'Base Summary 2015-16'!F15)</f>
        <v>Internal</v>
      </c>
      <c r="G16" s="15"/>
      <c r="H16" s="270"/>
      <c r="I16" s="270"/>
      <c r="J16" s="270"/>
      <c r="K16" s="270"/>
      <c r="L16" s="270"/>
      <c r="M16" s="270"/>
      <c r="N16" s="270"/>
      <c r="O16" s="270"/>
      <c r="P16" s="270"/>
      <c r="Q16" s="271">
        <v>25000</v>
      </c>
      <c r="R16" s="272"/>
      <c r="S16" s="77">
        <f t="shared" si="0"/>
        <v>25000</v>
      </c>
      <c r="T16" s="17"/>
    </row>
    <row r="17" spans="1:20" ht="12" customHeight="1" x14ac:dyDescent="0.2">
      <c r="A17" s="6"/>
      <c r="B17" s="6"/>
      <c r="C17" s="13"/>
      <c r="D17" s="19">
        <f t="shared" si="1"/>
        <v>6</v>
      </c>
      <c r="E17" s="70" t="str">
        <f>IF(OR('Base Summary 2015-16'!E16="",'Base Summary 2015-16'!E16="[Enter service]"),"",'Base Summary 2015-16'!E16)</f>
        <v>Finance</v>
      </c>
      <c r="F17" s="71" t="str">
        <f>IF(OR('Base Summary 2015-16'!F16="",'Base Summary 2015-16'!F16="[Select]"),"",'Base Summary 2015-16'!F16)</f>
        <v>Internal</v>
      </c>
      <c r="G17" s="15"/>
      <c r="H17" s="270"/>
      <c r="I17" s="270"/>
      <c r="J17" s="270"/>
      <c r="K17" s="270"/>
      <c r="L17" s="270"/>
      <c r="M17" s="270"/>
      <c r="N17" s="270"/>
      <c r="O17" s="270"/>
      <c r="P17" s="270"/>
      <c r="Q17" s="271"/>
      <c r="R17" s="272"/>
      <c r="S17" s="77">
        <f t="shared" si="0"/>
        <v>0</v>
      </c>
      <c r="T17" s="17"/>
    </row>
    <row r="18" spans="1:20" ht="12" customHeight="1" x14ac:dyDescent="0.2">
      <c r="A18" s="6"/>
      <c r="B18" s="6"/>
      <c r="C18" s="13"/>
      <c r="D18" s="19">
        <f t="shared" si="1"/>
        <v>7</v>
      </c>
      <c r="E18" s="70" t="str">
        <f>IF(OR('Base Summary 2015-16'!E17="",'Base Summary 2015-16'!E17="[Enter service]"),"",'Base Summary 2015-16'!E17)</f>
        <v>Financial Operations</v>
      </c>
      <c r="F18" s="71" t="str">
        <f>IF(OR('Base Summary 2015-16'!F17="",'Base Summary 2015-16'!F17="[Select]"),"",'Base Summary 2015-16'!F17)</f>
        <v>Internal</v>
      </c>
      <c r="G18" s="15"/>
      <c r="H18" s="270">
        <v>30003</v>
      </c>
      <c r="I18" s="270">
        <v>5097</v>
      </c>
      <c r="J18" s="270">
        <v>62069</v>
      </c>
      <c r="K18" s="270"/>
      <c r="L18" s="270"/>
      <c r="M18" s="270"/>
      <c r="N18" s="270"/>
      <c r="O18" s="270"/>
      <c r="P18" s="270"/>
      <c r="Q18" s="271">
        <v>204821</v>
      </c>
      <c r="R18" s="272"/>
      <c r="S18" s="77">
        <f t="shared" si="0"/>
        <v>301990</v>
      </c>
      <c r="T18" s="17"/>
    </row>
    <row r="19" spans="1:20" ht="12" customHeight="1" x14ac:dyDescent="0.2">
      <c r="A19" s="6"/>
      <c r="B19" s="6"/>
      <c r="C19" s="13"/>
      <c r="D19" s="19">
        <f t="shared" si="1"/>
        <v>8</v>
      </c>
      <c r="E19" s="70" t="str">
        <f>IF(OR('Base Summary 2015-16'!E18="",'Base Summary 2015-16'!E18="[Enter service]"),"",'Base Summary 2015-16'!E18)</f>
        <v>Fleet Management</v>
      </c>
      <c r="F19" s="71" t="str">
        <f>IF(OR('Base Summary 2015-16'!F18="",'Base Summary 2015-16'!F18="[Select]"),"",'Base Summary 2015-16'!F18)</f>
        <v>Internal</v>
      </c>
      <c r="G19" s="15"/>
      <c r="H19" s="270"/>
      <c r="I19" s="270"/>
      <c r="J19" s="270"/>
      <c r="K19" s="270"/>
      <c r="L19" s="270"/>
      <c r="M19" s="270"/>
      <c r="N19" s="270"/>
      <c r="O19" s="270"/>
      <c r="P19" s="270"/>
      <c r="Q19" s="271">
        <v>6500</v>
      </c>
      <c r="R19" s="272"/>
      <c r="S19" s="77">
        <f t="shared" si="0"/>
        <v>6500</v>
      </c>
      <c r="T19" s="17"/>
    </row>
    <row r="20" spans="1:20" ht="12" customHeight="1" x14ac:dyDescent="0.2">
      <c r="A20" s="6"/>
      <c r="B20" s="6"/>
      <c r="C20" s="13"/>
      <c r="D20" s="19">
        <f t="shared" si="1"/>
        <v>9</v>
      </c>
      <c r="E20" s="70" t="str">
        <f>IF(OR('Base Summary 2015-16'!E19="",'Base Summary 2015-16'!E19="[Enter service]"),"",'Base Summary 2015-16'!E19)</f>
        <v>Information Services</v>
      </c>
      <c r="F20" s="71" t="str">
        <f>IF(OR('Base Summary 2015-16'!F19="",'Base Summary 2015-16'!F19="[Select]"),"",'Base Summary 2015-16'!F19)</f>
        <v>Internal</v>
      </c>
      <c r="G20" s="15"/>
      <c r="H20" s="270"/>
      <c r="I20" s="270"/>
      <c r="J20" s="270"/>
      <c r="K20" s="270"/>
      <c r="L20" s="270"/>
      <c r="M20" s="270"/>
      <c r="N20" s="270"/>
      <c r="O20" s="270"/>
      <c r="P20" s="270"/>
      <c r="Q20" s="271"/>
      <c r="R20" s="272"/>
      <c r="S20" s="77">
        <f t="shared" si="0"/>
        <v>0</v>
      </c>
      <c r="T20" s="17"/>
    </row>
    <row r="21" spans="1:20" ht="12" customHeight="1" x14ac:dyDescent="0.2">
      <c r="A21" s="6"/>
      <c r="B21" s="6"/>
      <c r="C21" s="13"/>
      <c r="D21" s="19">
        <f t="shared" si="1"/>
        <v>10</v>
      </c>
      <c r="E21" s="70" t="str">
        <f>IF(OR('Base Summary 2015-16'!E20="",'Base Summary 2015-16'!E20="[Enter service]"),"",'Base Summary 2015-16'!E20)</f>
        <v>Whole of Organisation</v>
      </c>
      <c r="F21" s="71" t="str">
        <f>IF(OR('Base Summary 2015-16'!F20="",'Base Summary 2015-16'!F20="[Select]"),"",'Base Summary 2015-16'!F20)</f>
        <v>Internal</v>
      </c>
      <c r="G21" s="15"/>
      <c r="H21" s="270"/>
      <c r="I21" s="270"/>
      <c r="J21" s="270"/>
      <c r="K21" s="270"/>
      <c r="L21" s="270">
        <v>6012509</v>
      </c>
      <c r="M21" s="270"/>
      <c r="N21" s="270"/>
      <c r="O21" s="270">
        <v>500000</v>
      </c>
      <c r="P21" s="270">
        <v>1461710</v>
      </c>
      <c r="Q21" s="271">
        <f>374998+360000</f>
        <v>734998</v>
      </c>
      <c r="R21" s="272"/>
      <c r="S21" s="77">
        <f t="shared" si="0"/>
        <v>8709217</v>
      </c>
      <c r="T21" s="17"/>
    </row>
    <row r="22" spans="1:20" ht="12" customHeight="1" x14ac:dyDescent="0.2">
      <c r="A22" s="6"/>
      <c r="B22" s="6"/>
      <c r="C22" s="13"/>
      <c r="D22" s="19">
        <f t="shared" si="1"/>
        <v>11</v>
      </c>
      <c r="E22" s="70" t="str">
        <f>IF(OR('Base Summary 2015-16'!E21="",'Base Summary 2015-16'!E21="[Enter service]"),"",'Base Summary 2015-16'!E21)</f>
        <v>Mayor &amp; Councillor Support</v>
      </c>
      <c r="F22" s="71" t="str">
        <f>IF(OR('Base Summary 2015-16'!F21="",'Base Summary 2015-16'!F21="[Select]"),"",'Base Summary 2015-16'!F21)</f>
        <v>Internal</v>
      </c>
      <c r="G22" s="15"/>
      <c r="H22" s="270"/>
      <c r="I22" s="270"/>
      <c r="J22" s="270"/>
      <c r="K22" s="270"/>
      <c r="L22" s="270"/>
      <c r="M22" s="270"/>
      <c r="N22" s="270"/>
      <c r="O22" s="270"/>
      <c r="P22" s="270"/>
      <c r="Q22" s="271"/>
      <c r="R22" s="272"/>
      <c r="S22" s="77">
        <f t="shared" si="0"/>
        <v>0</v>
      </c>
      <c r="T22" s="17"/>
    </row>
    <row r="23" spans="1:20" ht="12" customHeight="1" x14ac:dyDescent="0.2">
      <c r="A23" s="6"/>
      <c r="B23" s="6"/>
      <c r="C23" s="13"/>
      <c r="D23" s="19">
        <f t="shared" si="1"/>
        <v>12</v>
      </c>
      <c r="E23" s="70" t="str">
        <f>IF(OR('Base Summary 2015-16'!E22="",'Base Summary 2015-16'!E22="[Enter service]"),"",'Base Summary 2015-16'!E22)</f>
        <v>Policy &amp; Project Strategist</v>
      </c>
      <c r="F23" s="71" t="str">
        <f>IF(OR('Base Summary 2015-16'!F22="",'Base Summary 2015-16'!F22="[Select]"),"",'Base Summary 2015-16'!F22)</f>
        <v>Internal</v>
      </c>
      <c r="G23" s="15"/>
      <c r="H23" s="270"/>
      <c r="I23" s="270"/>
      <c r="J23" s="270"/>
      <c r="K23" s="270"/>
      <c r="L23" s="270"/>
      <c r="M23" s="270"/>
      <c r="N23" s="270"/>
      <c r="O23" s="270"/>
      <c r="P23" s="270"/>
      <c r="Q23" s="271">
        <v>6004</v>
      </c>
      <c r="R23" s="272"/>
      <c r="S23" s="77">
        <f t="shared" si="0"/>
        <v>6004</v>
      </c>
      <c r="T23" s="17"/>
    </row>
    <row r="24" spans="1:20" ht="12" customHeight="1" x14ac:dyDescent="0.2">
      <c r="A24" s="6"/>
      <c r="B24" s="6"/>
      <c r="C24" s="13"/>
      <c r="D24" s="19">
        <f t="shared" si="1"/>
        <v>13</v>
      </c>
      <c r="E24" s="70" t="str">
        <f>IF(OR('Base Summary 2015-16'!E23="",'Base Summary 2015-16'!E23="[Enter service]"),"",'Base Summary 2015-16'!E23)</f>
        <v>CEO</v>
      </c>
      <c r="F24" s="71" t="str">
        <f>IF(OR('Base Summary 2015-16'!F23="",'Base Summary 2015-16'!F23="[Select]"),"",'Base Summary 2015-16'!F23)</f>
        <v>Internal</v>
      </c>
      <c r="G24" s="15"/>
      <c r="H24" s="270"/>
      <c r="I24" s="270"/>
      <c r="J24" s="270"/>
      <c r="K24" s="270"/>
      <c r="L24" s="270"/>
      <c r="M24" s="270"/>
      <c r="N24" s="270"/>
      <c r="O24" s="270"/>
      <c r="P24" s="270"/>
      <c r="Q24" s="271"/>
      <c r="R24" s="272"/>
      <c r="S24" s="77">
        <f t="shared" si="0"/>
        <v>0</v>
      </c>
      <c r="T24" s="17"/>
    </row>
    <row r="25" spans="1:20" ht="12" customHeight="1" x14ac:dyDescent="0.2">
      <c r="A25" s="6"/>
      <c r="B25" s="6"/>
      <c r="C25" s="13"/>
      <c r="D25" s="19">
        <f t="shared" si="1"/>
        <v>14</v>
      </c>
      <c r="E25" s="70" t="str">
        <f>IF(OR('Base Summary 2015-16'!E24="",'Base Summary 2015-16'!E24="[Enter service]"),"",'Base Summary 2015-16'!E24)</f>
        <v>Governance &amp; Administration</v>
      </c>
      <c r="F25" s="71" t="str">
        <f>IF(OR('Base Summary 2015-16'!F24="",'Base Summary 2015-16'!F24="[Select]"),"",'Base Summary 2015-16'!F24)</f>
        <v>Internal</v>
      </c>
      <c r="G25" s="15"/>
      <c r="H25" s="270"/>
      <c r="I25" s="270">
        <v>3487</v>
      </c>
      <c r="J25" s="270"/>
      <c r="K25" s="270"/>
      <c r="L25" s="270"/>
      <c r="M25" s="270"/>
      <c r="N25" s="270"/>
      <c r="O25" s="270"/>
      <c r="P25" s="270"/>
      <c r="Q25" s="271">
        <v>15808</v>
      </c>
      <c r="R25" s="272"/>
      <c r="S25" s="77">
        <f t="shared" si="0"/>
        <v>19295</v>
      </c>
      <c r="T25" s="17"/>
    </row>
    <row r="26" spans="1:20" ht="12" customHeight="1" x14ac:dyDescent="0.2">
      <c r="A26" s="6"/>
      <c r="B26" s="6"/>
      <c r="C26" s="13"/>
      <c r="D26" s="19">
        <f t="shared" si="1"/>
        <v>15</v>
      </c>
      <c r="E26" s="70" t="str">
        <f>IF(OR('Base Summary 2015-16'!E25="",'Base Summary 2015-16'!E25="[Enter service]"),"",'Base Summary 2015-16'!E25)</f>
        <v>Major Projects</v>
      </c>
      <c r="F26" s="71" t="str">
        <f>IF(OR('Base Summary 2015-16'!F25="",'Base Summary 2015-16'!F25="[Select]"),"",'Base Summary 2015-16'!F25)</f>
        <v>Mixed</v>
      </c>
      <c r="G26" s="15"/>
      <c r="H26" s="270">
        <v>89857</v>
      </c>
      <c r="I26" s="270">
        <v>86308</v>
      </c>
      <c r="J26" s="270"/>
      <c r="K26" s="270">
        <v>29560002</v>
      </c>
      <c r="L26" s="270"/>
      <c r="M26" s="270"/>
      <c r="N26" s="270"/>
      <c r="O26" s="270"/>
      <c r="P26" s="270"/>
      <c r="Q26" s="271">
        <v>18272</v>
      </c>
      <c r="R26" s="272"/>
      <c r="S26" s="77">
        <f t="shared" si="0"/>
        <v>29754439</v>
      </c>
      <c r="T26" s="17"/>
    </row>
    <row r="27" spans="1:20" ht="12" customHeight="1" x14ac:dyDescent="0.2">
      <c r="A27" s="6"/>
      <c r="B27" s="6"/>
      <c r="C27" s="13"/>
      <c r="D27" s="19">
        <f t="shared" si="1"/>
        <v>16</v>
      </c>
      <c r="E27" s="70" t="str">
        <f>IF(OR('Base Summary 2015-16'!E26="",'Base Summary 2015-16'!E26="[Enter service]"),"",'Base Summary 2015-16'!E26)</f>
        <v>Building</v>
      </c>
      <c r="F27" s="71" t="str">
        <f>IF(OR('Base Summary 2015-16'!F26="",'Base Summary 2015-16'!F26="[Select]"),"",'Base Summary 2015-16'!F26)</f>
        <v>External</v>
      </c>
      <c r="G27" s="15"/>
      <c r="H27" s="270"/>
      <c r="I27" s="270">
        <v>407533</v>
      </c>
      <c r="J27" s="270"/>
      <c r="K27" s="270"/>
      <c r="L27" s="270"/>
      <c r="M27" s="270"/>
      <c r="N27" s="270"/>
      <c r="O27" s="270"/>
      <c r="P27" s="270"/>
      <c r="Q27" s="271"/>
      <c r="R27" s="272"/>
      <c r="S27" s="77">
        <f t="shared" si="0"/>
        <v>407533</v>
      </c>
      <c r="T27" s="17"/>
    </row>
    <row r="28" spans="1:20" ht="12" customHeight="1" x14ac:dyDescent="0.2">
      <c r="A28" s="6"/>
      <c r="B28" s="6"/>
      <c r="C28" s="13"/>
      <c r="D28" s="19">
        <f t="shared" si="1"/>
        <v>17</v>
      </c>
      <c r="E28" s="70" t="str">
        <f>IF(OR('Base Summary 2015-16'!E27="",'Base Summary 2015-16'!E27="[Enter service]"),"",'Base Summary 2015-16'!E27)</f>
        <v>City Services</v>
      </c>
      <c r="F28" s="71" t="str">
        <f>IF(OR('Base Summary 2015-16'!F27="",'Base Summary 2015-16'!F27="[Select]"),"",'Base Summary 2015-16'!F27)</f>
        <v>External</v>
      </c>
      <c r="G28" s="15"/>
      <c r="H28" s="270">
        <v>6303</v>
      </c>
      <c r="I28" s="270">
        <v>6088277</v>
      </c>
      <c r="J28" s="270"/>
      <c r="K28" s="270">
        <v>594000</v>
      </c>
      <c r="L28" s="270"/>
      <c r="M28" s="270"/>
      <c r="N28" s="270"/>
      <c r="O28" s="270"/>
      <c r="P28" s="270"/>
      <c r="Q28" s="271">
        <v>211936</v>
      </c>
      <c r="R28" s="272"/>
      <c r="S28" s="77">
        <f t="shared" si="0"/>
        <v>6900516</v>
      </c>
      <c r="T28" s="17"/>
    </row>
    <row r="29" spans="1:20" ht="12" customHeight="1" x14ac:dyDescent="0.2">
      <c r="A29" s="6"/>
      <c r="B29" s="6"/>
      <c r="C29" s="13"/>
      <c r="D29" s="19">
        <f t="shared" si="1"/>
        <v>18</v>
      </c>
      <c r="E29" s="70" t="str">
        <f>IF(OR('Base Summary 2015-16'!E28="",'Base Summary 2015-16'!E28="[Enter service]"),"",'Base Summary 2015-16'!E28)</f>
        <v>Property Management</v>
      </c>
      <c r="F29" s="71" t="str">
        <f>IF(OR('Base Summary 2015-16'!F28="",'Base Summary 2015-16'!F28="[Select]"),"",'Base Summary 2015-16'!F28)</f>
        <v>Mixed</v>
      </c>
      <c r="G29" s="15"/>
      <c r="H29" s="270"/>
      <c r="I29" s="270">
        <v>4004</v>
      </c>
      <c r="J29" s="270"/>
      <c r="K29" s="270"/>
      <c r="L29" s="270"/>
      <c r="M29" s="270"/>
      <c r="N29" s="270"/>
      <c r="O29" s="270"/>
      <c r="P29" s="270"/>
      <c r="Q29" s="271">
        <v>899508</v>
      </c>
      <c r="R29" s="272"/>
      <c r="S29" s="77">
        <f t="shared" si="0"/>
        <v>903512</v>
      </c>
      <c r="T29" s="17"/>
    </row>
    <row r="30" spans="1:20" ht="12" customHeight="1" x14ac:dyDescent="0.2">
      <c r="A30" s="6"/>
      <c r="B30" s="6"/>
      <c r="C30" s="13"/>
      <c r="D30" s="19">
        <f t="shared" si="1"/>
        <v>19</v>
      </c>
      <c r="E30" s="70" t="str">
        <f>IF(OR('Base Summary 2015-16'!E29="",'Base Summary 2015-16'!E29="[Enter service]"),"",'Base Summary 2015-16'!E29)</f>
        <v>Community Amenity</v>
      </c>
      <c r="F30" s="71" t="str">
        <f>IF(OR('Base Summary 2015-16'!F29="",'Base Summary 2015-16'!F29="[Select]"),"",'Base Summary 2015-16'!F29)</f>
        <v>External</v>
      </c>
      <c r="G30" s="15"/>
      <c r="H30" s="270">
        <v>1119207</v>
      </c>
      <c r="I30" s="270">
        <v>5276668</v>
      </c>
      <c r="J30" s="270">
        <v>239105</v>
      </c>
      <c r="K30" s="270"/>
      <c r="L30" s="270"/>
      <c r="M30" s="270"/>
      <c r="N30" s="270"/>
      <c r="O30" s="270"/>
      <c r="P30" s="270"/>
      <c r="Q30" s="271">
        <v>10000</v>
      </c>
      <c r="R30" s="272"/>
      <c r="S30" s="77">
        <f t="shared" si="0"/>
        <v>6644980</v>
      </c>
      <c r="T30" s="17"/>
    </row>
    <row r="31" spans="1:20" ht="12" customHeight="1" x14ac:dyDescent="0.2">
      <c r="A31" s="6"/>
      <c r="B31" s="6"/>
      <c r="C31" s="13"/>
      <c r="D31" s="19">
        <f t="shared" si="1"/>
        <v>20</v>
      </c>
      <c r="E31" s="70" t="str">
        <f>IF(OR('Base Summary 2015-16'!E30="",'Base Summary 2015-16'!E30="[Enter service]"),"",'Base Summary 2015-16'!E30)</f>
        <v>Environmental Services</v>
      </c>
      <c r="F31" s="71" t="str">
        <f>IF(OR('Base Summary 2015-16'!F30="",'Base Summary 2015-16'!F30="[Select]"),"",'Base Summary 2015-16'!F30)</f>
        <v>External</v>
      </c>
      <c r="G31" s="15"/>
      <c r="H31" s="270">
        <v>599466</v>
      </c>
      <c r="I31" s="270">
        <v>500</v>
      </c>
      <c r="J31" s="270"/>
      <c r="K31" s="270"/>
      <c r="L31" s="270"/>
      <c r="M31" s="270"/>
      <c r="N31" s="270"/>
      <c r="O31" s="270"/>
      <c r="P31" s="270"/>
      <c r="Q31" s="271"/>
      <c r="R31" s="272"/>
      <c r="S31" s="77">
        <f t="shared" si="0"/>
        <v>599966</v>
      </c>
      <c r="T31" s="17"/>
    </row>
    <row r="32" spans="1:20" ht="12" customHeight="1" x14ac:dyDescent="0.2">
      <c r="A32" s="6"/>
      <c r="B32" s="6"/>
      <c r="C32" s="13"/>
      <c r="D32" s="19">
        <f t="shared" si="1"/>
        <v>21</v>
      </c>
      <c r="E32" s="70" t="str">
        <f>IF(OR('Base Summary 2015-16'!E31="",'Base Summary 2015-16'!E31="[Enter service]"),"",'Base Summary 2015-16'!E31)</f>
        <v>Facilities</v>
      </c>
      <c r="F32" s="71" t="str">
        <f>IF(OR('Base Summary 2015-16'!F31="",'Base Summary 2015-16'!F31="[Select]"),"",'Base Summary 2015-16'!F31)</f>
        <v>External</v>
      </c>
      <c r="G32" s="15"/>
      <c r="H32" s="270"/>
      <c r="I32" s="270"/>
      <c r="J32" s="270"/>
      <c r="K32" s="270"/>
      <c r="L32" s="270"/>
      <c r="M32" s="270"/>
      <c r="N32" s="270"/>
      <c r="O32" s="270"/>
      <c r="P32" s="270"/>
      <c r="Q32" s="271">
        <v>6866</v>
      </c>
      <c r="R32" s="272"/>
      <c r="S32" s="77">
        <f t="shared" si="0"/>
        <v>6866</v>
      </c>
      <c r="T32" s="17"/>
    </row>
    <row r="33" spans="1:20" ht="12" customHeight="1" x14ac:dyDescent="0.2">
      <c r="A33" s="6"/>
      <c r="B33" s="6"/>
      <c r="C33" s="13"/>
      <c r="D33" s="19">
        <f t="shared" si="1"/>
        <v>22</v>
      </c>
      <c r="E33" s="70" t="str">
        <f>IF(OR('Base Summary 2015-16'!E32="",'Base Summary 2015-16'!E32="[Enter service]"),"",'Base Summary 2015-16'!E32)</f>
        <v>Growth &amp; Development</v>
      </c>
      <c r="F33" s="71" t="str">
        <f>IF(OR('Base Summary 2015-16'!F32="",'Base Summary 2015-16'!F32="[Select]"),"",'Base Summary 2015-16'!F32)</f>
        <v>Mixed</v>
      </c>
      <c r="G33" s="15"/>
      <c r="H33" s="270"/>
      <c r="I33" s="270"/>
      <c r="J33" s="270"/>
      <c r="K33" s="270"/>
      <c r="L33" s="270"/>
      <c r="M33" s="270"/>
      <c r="N33" s="270"/>
      <c r="O33" s="270"/>
      <c r="P33" s="270">
        <v>11897600</v>
      </c>
      <c r="Q33" s="271">
        <v>15002</v>
      </c>
      <c r="R33" s="272"/>
      <c r="S33" s="77">
        <f t="shared" si="0"/>
        <v>11912602</v>
      </c>
      <c r="T33" s="17"/>
    </row>
    <row r="34" spans="1:20" ht="12" customHeight="1" x14ac:dyDescent="0.2">
      <c r="A34" s="6"/>
      <c r="B34" s="6"/>
      <c r="C34" s="13"/>
      <c r="D34" s="19">
        <f t="shared" si="1"/>
        <v>23</v>
      </c>
      <c r="E34" s="70" t="str">
        <f>IF(OR('Base Summary 2015-16'!E33="",'Base Summary 2015-16'!E33="[Enter service]"),"",'Base Summary 2015-16'!E33)</f>
        <v>Infrastructure Design &amp; Delivery</v>
      </c>
      <c r="F34" s="71" t="str">
        <f>IF(OR('Base Summary 2015-16'!F33="",'Base Summary 2015-16'!F33="[Select]"),"",'Base Summary 2015-16'!F33)</f>
        <v>External</v>
      </c>
      <c r="G34" s="15"/>
      <c r="H34" s="270">
        <v>968731</v>
      </c>
      <c r="I34" s="270">
        <v>20801</v>
      </c>
      <c r="J34" s="270"/>
      <c r="K34" s="270">
        <v>4668458</v>
      </c>
      <c r="L34" s="270"/>
      <c r="M34" s="270"/>
      <c r="N34" s="270"/>
      <c r="O34" s="270"/>
      <c r="P34" s="270"/>
      <c r="Q34" s="271">
        <v>95994</v>
      </c>
      <c r="R34" s="272"/>
      <c r="S34" s="77">
        <f t="shared" si="0"/>
        <v>5753984</v>
      </c>
      <c r="T34" s="17"/>
    </row>
    <row r="35" spans="1:20" ht="12" customHeight="1" x14ac:dyDescent="0.2">
      <c r="A35" s="6"/>
      <c r="B35" s="6"/>
      <c r="C35" s="13"/>
      <c r="D35" s="19">
        <f t="shared" si="1"/>
        <v>24</v>
      </c>
      <c r="E35" s="70" t="str">
        <f>IF(OR('Base Summary 2015-16'!E34="",'Base Summary 2015-16'!E34="[Enter service]"),"",'Base Summary 2015-16'!E34)</f>
        <v>Ballarat Regional Tourism</v>
      </c>
      <c r="F35" s="71" t="str">
        <f>IF(OR('Base Summary 2015-16'!F34="",'Base Summary 2015-16'!F34="[Select]"),"",'Base Summary 2015-16'!F34)</f>
        <v>External</v>
      </c>
      <c r="G35" s="15"/>
      <c r="H35" s="270"/>
      <c r="I35" s="270"/>
      <c r="J35" s="270"/>
      <c r="K35" s="270"/>
      <c r="L35" s="270"/>
      <c r="M35" s="270"/>
      <c r="N35" s="270"/>
      <c r="O35" s="270"/>
      <c r="P35" s="270"/>
      <c r="Q35" s="271"/>
      <c r="R35" s="272"/>
      <c r="S35" s="77">
        <f t="shared" si="0"/>
        <v>0</v>
      </c>
      <c r="T35" s="17"/>
    </row>
    <row r="36" spans="1:20" ht="12" customHeight="1" x14ac:dyDescent="0.2">
      <c r="A36" s="6"/>
      <c r="B36" s="6"/>
      <c r="C36" s="13"/>
      <c r="D36" s="19">
        <f t="shared" si="1"/>
        <v>25</v>
      </c>
      <c r="E36" s="70" t="str">
        <f>IF(OR('Base Summary 2015-16'!E35="",'Base Summary 2015-16'!E35="[Enter service]"),"",'Base Summary 2015-16'!E35)</f>
        <v>Economic Development</v>
      </c>
      <c r="F36" s="71" t="str">
        <f>IF(OR('Base Summary 2015-16'!F35="",'Base Summary 2015-16'!F35="[Select]"),"",'Base Summary 2015-16'!F35)</f>
        <v>External</v>
      </c>
      <c r="G36" s="15"/>
      <c r="H36" s="270"/>
      <c r="I36" s="270"/>
      <c r="J36" s="270"/>
      <c r="K36" s="270"/>
      <c r="L36" s="270"/>
      <c r="M36" s="270"/>
      <c r="N36" s="270"/>
      <c r="O36" s="270"/>
      <c r="P36" s="270"/>
      <c r="Q36" s="271"/>
      <c r="R36" s="272"/>
      <c r="S36" s="77">
        <f t="shared" si="0"/>
        <v>0</v>
      </c>
      <c r="T36" s="17"/>
    </row>
    <row r="37" spans="1:20" ht="12" customHeight="1" x14ac:dyDescent="0.2">
      <c r="A37" s="6"/>
      <c r="B37" s="6"/>
      <c r="C37" s="13"/>
      <c r="D37" s="19">
        <f t="shared" si="1"/>
        <v>26</v>
      </c>
      <c r="E37" s="70" t="str">
        <f>IF(OR('Base Summary 2015-16'!E36="",'Base Summary 2015-16'!E36="[Enter service]"),"",'Base Summary 2015-16'!E36)</f>
        <v>Her Majesty's Theatre</v>
      </c>
      <c r="F37" s="71" t="str">
        <f>IF(OR('Base Summary 2015-16'!F36="",'Base Summary 2015-16'!F36="[Select]"),"",'Base Summary 2015-16'!F36)</f>
        <v>External</v>
      </c>
      <c r="G37" s="15"/>
      <c r="H37" s="270"/>
      <c r="I37" s="270">
        <v>943455</v>
      </c>
      <c r="J37" s="270">
        <v>95003</v>
      </c>
      <c r="K37" s="270"/>
      <c r="L37" s="270"/>
      <c r="M37" s="270"/>
      <c r="N37" s="270"/>
      <c r="O37" s="270"/>
      <c r="P37" s="270"/>
      <c r="Q37" s="271">
        <v>35130</v>
      </c>
      <c r="R37" s="272"/>
      <c r="S37" s="77">
        <f t="shared" si="0"/>
        <v>1073588</v>
      </c>
      <c r="T37" s="17"/>
    </row>
    <row r="38" spans="1:20" ht="12" customHeight="1" x14ac:dyDescent="0.2">
      <c r="A38" s="6"/>
      <c r="B38" s="6"/>
      <c r="C38" s="13"/>
      <c r="D38" s="19">
        <f t="shared" si="1"/>
        <v>27</v>
      </c>
      <c r="E38" s="70" t="str">
        <f>IF(OR('Base Summary 2015-16'!E37="",'Base Summary 2015-16'!E37="[Enter service]"),"",'Base Summary 2015-16'!E37)</f>
        <v>M.A.D.E.</v>
      </c>
      <c r="F38" s="71" t="str">
        <f>IF(OR('Base Summary 2015-16'!F37="",'Base Summary 2015-16'!F37="[Select]"),"",'Base Summary 2015-16'!F37)</f>
        <v>External</v>
      </c>
      <c r="G38" s="15"/>
      <c r="H38" s="270"/>
      <c r="I38" s="270"/>
      <c r="J38" s="270"/>
      <c r="K38" s="270"/>
      <c r="L38" s="270"/>
      <c r="M38" s="270"/>
      <c r="N38" s="270"/>
      <c r="O38" s="270"/>
      <c r="P38" s="270"/>
      <c r="Q38" s="271"/>
      <c r="R38" s="272"/>
      <c r="S38" s="77">
        <f t="shared" si="0"/>
        <v>0</v>
      </c>
      <c r="T38" s="17"/>
    </row>
    <row r="39" spans="1:20" ht="12" customHeight="1" x14ac:dyDescent="0.2">
      <c r="A39" s="6"/>
      <c r="B39" s="6"/>
      <c r="C39" s="13"/>
      <c r="D39" s="19">
        <f t="shared" si="1"/>
        <v>28</v>
      </c>
      <c r="E39" s="70" t="str">
        <f>IF(OR('Base Summary 2015-16'!E38="",'Base Summary 2015-16'!E38="[Enter service]"),"",'Base Summary 2015-16'!E38)</f>
        <v>Statutory Planning</v>
      </c>
      <c r="F39" s="71" t="str">
        <f>IF(OR('Base Summary 2015-16'!F38="",'Base Summary 2015-16'!F38="[Select]"),"",'Base Summary 2015-16'!F38)</f>
        <v>External</v>
      </c>
      <c r="G39" s="15"/>
      <c r="H39" s="270">
        <v>608000</v>
      </c>
      <c r="I39" s="270">
        <v>115000</v>
      </c>
      <c r="J39" s="270"/>
      <c r="K39" s="270"/>
      <c r="L39" s="270"/>
      <c r="M39" s="270"/>
      <c r="N39" s="270"/>
      <c r="O39" s="270"/>
      <c r="P39" s="270"/>
      <c r="Q39" s="271"/>
      <c r="R39" s="272"/>
      <c r="S39" s="77">
        <f t="shared" si="0"/>
        <v>723000</v>
      </c>
      <c r="T39" s="17"/>
    </row>
    <row r="40" spans="1:20" ht="12" customHeight="1" x14ac:dyDescent="0.2">
      <c r="A40" s="6"/>
      <c r="B40" s="6"/>
      <c r="C40" s="13"/>
      <c r="D40" s="19">
        <f t="shared" si="1"/>
        <v>29</v>
      </c>
      <c r="E40" s="70" t="str">
        <f>IF(OR('Base Summary 2015-16'!E39="",'Base Summary 2015-16'!E39="[Enter service]"),"",'Base Summary 2015-16'!E39)</f>
        <v>Art Gallery Ballarat</v>
      </c>
      <c r="F40" s="71" t="str">
        <f>IF(OR('Base Summary 2015-16'!F39="",'Base Summary 2015-16'!F39="[Select]"),"",'Base Summary 2015-16'!F39)</f>
        <v>External</v>
      </c>
      <c r="G40" s="15"/>
      <c r="H40" s="270"/>
      <c r="I40" s="270">
        <v>1132822</v>
      </c>
      <c r="J40" s="270">
        <v>172802</v>
      </c>
      <c r="K40" s="270"/>
      <c r="L40" s="270"/>
      <c r="M40" s="270"/>
      <c r="N40" s="270"/>
      <c r="O40" s="270"/>
      <c r="P40" s="270"/>
      <c r="Q40" s="271">
        <v>5141</v>
      </c>
      <c r="R40" s="272"/>
      <c r="S40" s="77">
        <f t="shared" si="0"/>
        <v>1310765</v>
      </c>
      <c r="T40" s="17"/>
    </row>
    <row r="41" spans="1:20" ht="12" customHeight="1" x14ac:dyDescent="0.2">
      <c r="A41" s="6"/>
      <c r="B41" s="6"/>
      <c r="C41" s="13"/>
      <c r="D41" s="19">
        <f t="shared" si="1"/>
        <v>30</v>
      </c>
      <c r="E41" s="70" t="str">
        <f>IF(OR('Base Summary 2015-16'!E40="",'Base Summary 2015-16'!E40="[Enter service]"),"",'Base Summary 2015-16'!E40)</f>
        <v>Arts &amp; Culture</v>
      </c>
      <c r="F41" s="71" t="str">
        <f>IF(OR('Base Summary 2015-16'!F40="",'Base Summary 2015-16'!F40="[Select]"),"",'Base Summary 2015-16'!F40)</f>
        <v>External</v>
      </c>
      <c r="G41" s="15"/>
      <c r="H41" s="270"/>
      <c r="I41" s="270">
        <v>20012</v>
      </c>
      <c r="J41" s="270"/>
      <c r="K41" s="270"/>
      <c r="L41" s="270"/>
      <c r="M41" s="270"/>
      <c r="N41" s="270"/>
      <c r="O41" s="270"/>
      <c r="P41" s="270"/>
      <c r="Q41" s="271"/>
      <c r="R41" s="272"/>
      <c r="S41" s="77">
        <f t="shared" si="0"/>
        <v>20012</v>
      </c>
      <c r="T41" s="17"/>
    </row>
    <row r="42" spans="1:20" ht="12" customHeight="1" x14ac:dyDescent="0.2">
      <c r="A42" s="6"/>
      <c r="B42" s="6"/>
      <c r="C42" s="13"/>
      <c r="D42" s="19">
        <f t="shared" si="1"/>
        <v>31</v>
      </c>
      <c r="E42" s="70" t="str">
        <f>IF(OR('Base Summary 2015-16'!E41="",'Base Summary 2015-16'!E41="[Enter service]"),"",'Base Summary 2015-16'!E41)</f>
        <v>City Strategy</v>
      </c>
      <c r="F42" s="71" t="str">
        <f>IF(OR('Base Summary 2015-16'!F41="",'Base Summary 2015-16'!F41="[Select]"),"",'Base Summary 2015-16'!F41)</f>
        <v>Mixed</v>
      </c>
      <c r="G42" s="15"/>
      <c r="H42" s="270">
        <v>12985</v>
      </c>
      <c r="I42" s="270">
        <v>66100</v>
      </c>
      <c r="J42" s="270">
        <v>296000</v>
      </c>
      <c r="K42" s="270"/>
      <c r="L42" s="270"/>
      <c r="M42" s="270"/>
      <c r="N42" s="270"/>
      <c r="O42" s="270">
        <v>600002</v>
      </c>
      <c r="P42" s="270"/>
      <c r="Q42" s="271">
        <v>84189</v>
      </c>
      <c r="R42" s="272"/>
      <c r="S42" s="77">
        <f t="shared" si="0"/>
        <v>1059276</v>
      </c>
      <c r="T42" s="17"/>
    </row>
    <row r="43" spans="1:20" ht="12" customHeight="1" x14ac:dyDescent="0.2">
      <c r="A43" s="6"/>
      <c r="B43" s="6"/>
      <c r="C43" s="13"/>
      <c r="D43" s="19">
        <f t="shared" si="1"/>
        <v>32</v>
      </c>
      <c r="E43" s="70" t="str">
        <f>IF(OR('Base Summary 2015-16'!E42="",'Base Summary 2015-16'!E42="[Enter service]"),"",'Base Summary 2015-16'!E42)</f>
        <v>Community Events</v>
      </c>
      <c r="F43" s="71" t="str">
        <f>IF(OR('Base Summary 2015-16'!F42="",'Base Summary 2015-16'!F42="[Select]"),"",'Base Summary 2015-16'!F42)</f>
        <v>Mixed</v>
      </c>
      <c r="G43" s="15"/>
      <c r="H43" s="270"/>
      <c r="I43" s="270">
        <v>98000</v>
      </c>
      <c r="J43" s="270"/>
      <c r="K43" s="270"/>
      <c r="L43" s="270"/>
      <c r="M43" s="270"/>
      <c r="N43" s="270"/>
      <c r="O43" s="270"/>
      <c r="P43" s="270"/>
      <c r="Q43" s="271"/>
      <c r="R43" s="272"/>
      <c r="S43" s="77">
        <f t="shared" si="0"/>
        <v>98000</v>
      </c>
      <c r="T43" s="17"/>
    </row>
    <row r="44" spans="1:20" ht="12" customHeight="1" x14ac:dyDescent="0.2">
      <c r="A44" s="6"/>
      <c r="B44" s="6"/>
      <c r="C44" s="13"/>
      <c r="D44" s="19">
        <f t="shared" si="1"/>
        <v>33</v>
      </c>
      <c r="E44" s="70" t="str">
        <f>IF(OR('Base Summary 2015-16'!E43="",'Base Summary 2015-16'!E43="[Enter service]"),"",'Base Summary 2015-16'!E43)</f>
        <v>Family and Children Services</v>
      </c>
      <c r="F44" s="71" t="str">
        <f>IF(OR('Base Summary 2015-16'!F43="",'Base Summary 2015-16'!F43="[Select]"),"",'Base Summary 2015-16'!F43)</f>
        <v>External</v>
      </c>
      <c r="G44" s="15"/>
      <c r="H44" s="270"/>
      <c r="I44" s="270">
        <v>2718953</v>
      </c>
      <c r="J44" s="270">
        <v>4681665</v>
      </c>
      <c r="K44" s="270"/>
      <c r="L44" s="270"/>
      <c r="M44" s="270"/>
      <c r="N44" s="270"/>
      <c r="O44" s="270"/>
      <c r="P44" s="270"/>
      <c r="Q44" s="271">
        <v>16002</v>
      </c>
      <c r="R44" s="272"/>
      <c r="S44" s="77">
        <f t="shared" si="0"/>
        <v>7416620</v>
      </c>
      <c r="T44" s="17"/>
    </row>
    <row r="45" spans="1:20" ht="12" customHeight="1" x14ac:dyDescent="0.2">
      <c r="A45" s="6"/>
      <c r="B45" s="6"/>
      <c r="C45" s="13"/>
      <c r="D45" s="19">
        <f t="shared" si="1"/>
        <v>34</v>
      </c>
      <c r="E45" s="70" t="str">
        <f>IF(OR('Base Summary 2015-16'!E44="",'Base Summary 2015-16'!E44="[Enter service]"),"",'Base Summary 2015-16'!E44)</f>
        <v>Peoples &amp; Communities</v>
      </c>
      <c r="F45" s="71" t="str">
        <f>IF(OR('Base Summary 2015-16'!F44="",'Base Summary 2015-16'!F44="[Select]"),"",'Base Summary 2015-16'!F44)</f>
        <v>Mixed</v>
      </c>
      <c r="G45" s="15"/>
      <c r="H45" s="270"/>
      <c r="I45" s="270">
        <v>65000</v>
      </c>
      <c r="J45" s="270">
        <v>207625</v>
      </c>
      <c r="K45" s="270"/>
      <c r="L45" s="270"/>
      <c r="M45" s="270"/>
      <c r="N45" s="270"/>
      <c r="O45" s="270"/>
      <c r="P45" s="270"/>
      <c r="Q45" s="271"/>
      <c r="R45" s="272"/>
      <c r="S45" s="77">
        <f t="shared" si="0"/>
        <v>272625</v>
      </c>
      <c r="T45" s="17"/>
    </row>
    <row r="46" spans="1:20" ht="12" customHeight="1" x14ac:dyDescent="0.2">
      <c r="A46" s="6"/>
      <c r="B46" s="6"/>
      <c r="C46" s="13"/>
      <c r="D46" s="19">
        <f t="shared" si="1"/>
        <v>35</v>
      </c>
      <c r="E46" s="70" t="str">
        <f>IF(OR('Base Summary 2015-16'!E45="",'Base Summary 2015-16'!E45="[Enter service]"),"",'Base Summary 2015-16'!E45)</f>
        <v>Community Care &amp; Access</v>
      </c>
      <c r="F46" s="71" t="str">
        <f>IF(OR('Base Summary 2015-16'!F45="",'Base Summary 2015-16'!F45="[Select]"),"",'Base Summary 2015-16'!F45)</f>
        <v>External</v>
      </c>
      <c r="G46" s="15"/>
      <c r="H46" s="270"/>
      <c r="I46" s="270">
        <v>1598125</v>
      </c>
      <c r="J46" s="270">
        <v>5245412</v>
      </c>
      <c r="K46" s="270"/>
      <c r="L46" s="270"/>
      <c r="M46" s="270"/>
      <c r="N46" s="270"/>
      <c r="O46" s="270"/>
      <c r="P46" s="270"/>
      <c r="Q46" s="271">
        <v>31213</v>
      </c>
      <c r="R46" s="272"/>
      <c r="S46" s="77">
        <f t="shared" si="0"/>
        <v>6874750</v>
      </c>
      <c r="T46" s="17"/>
    </row>
    <row r="47" spans="1:20" ht="12" customHeight="1" x14ac:dyDescent="0.2">
      <c r="A47" s="6"/>
      <c r="B47" s="6"/>
      <c r="C47" s="13"/>
      <c r="D47" s="19">
        <f t="shared" si="1"/>
        <v>36</v>
      </c>
      <c r="E47" s="70" t="str">
        <f>IF(OR('Base Summary 2015-16'!E46="",'Base Summary 2015-16'!E46="[Enter service]"),"",'Base Summary 2015-16'!E46)</f>
        <v>Community Development</v>
      </c>
      <c r="F47" s="71" t="str">
        <f>IF(OR('Base Summary 2015-16'!F46="",'Base Summary 2015-16'!F46="[Select]"),"",'Base Summary 2015-16'!F46)</f>
        <v>External</v>
      </c>
      <c r="G47" s="15"/>
      <c r="H47" s="270"/>
      <c r="I47" s="270">
        <v>7366</v>
      </c>
      <c r="J47" s="270">
        <v>326070</v>
      </c>
      <c r="K47" s="270">
        <v>3657</v>
      </c>
      <c r="L47" s="270"/>
      <c r="M47" s="270"/>
      <c r="N47" s="270"/>
      <c r="O47" s="270"/>
      <c r="P47" s="270"/>
      <c r="Q47" s="271"/>
      <c r="R47" s="272"/>
      <c r="S47" s="77">
        <f t="shared" si="0"/>
        <v>337093</v>
      </c>
      <c r="T47" s="17"/>
    </row>
    <row r="48" spans="1:20" ht="12" customHeight="1" x14ac:dyDescent="0.2">
      <c r="A48" s="6"/>
      <c r="B48" s="6"/>
      <c r="C48" s="13"/>
      <c r="D48" s="19">
        <f t="shared" si="1"/>
        <v>37</v>
      </c>
      <c r="E48" s="70" t="str">
        <f>IF(OR('Base Summary 2015-16'!E47="",'Base Summary 2015-16'!E47="[Enter service]"),"",'Base Summary 2015-16'!E47)</f>
        <v>Learning &amp; Diversity</v>
      </c>
      <c r="F48" s="71" t="str">
        <f>IF(OR('Base Summary 2015-16'!F47="",'Base Summary 2015-16'!F47="[Select]"),"",'Base Summary 2015-16'!F47)</f>
        <v>External</v>
      </c>
      <c r="G48" s="15"/>
      <c r="H48" s="270"/>
      <c r="I48" s="270">
        <v>1101455</v>
      </c>
      <c r="J48" s="270">
        <v>871461</v>
      </c>
      <c r="K48" s="270"/>
      <c r="L48" s="270"/>
      <c r="M48" s="270"/>
      <c r="N48" s="270"/>
      <c r="O48" s="270"/>
      <c r="P48" s="270"/>
      <c r="Q48" s="271">
        <v>12000</v>
      </c>
      <c r="R48" s="272"/>
      <c r="S48" s="77">
        <f t="shared" si="0"/>
        <v>1984916</v>
      </c>
      <c r="T48" s="17"/>
    </row>
    <row r="49" spans="1:20" ht="12" customHeight="1" x14ac:dyDescent="0.2">
      <c r="A49" s="6"/>
      <c r="B49" s="6"/>
      <c r="C49" s="13"/>
      <c r="D49" s="19">
        <f t="shared" si="1"/>
        <v>38</v>
      </c>
      <c r="E49" s="70" t="str">
        <f>IF(OR('Base Summary 2015-16'!E48="",'Base Summary 2015-16'!E48="[Enter service]"),"",'Base Summary 2015-16'!E48)</f>
        <v>Municipal Emergency Management</v>
      </c>
      <c r="F49" s="71" t="str">
        <f>IF(OR('Base Summary 2015-16'!F48="",'Base Summary 2015-16'!F48="[Select]"),"",'Base Summary 2015-16'!F48)</f>
        <v>External</v>
      </c>
      <c r="G49" s="15"/>
      <c r="H49" s="270"/>
      <c r="I49" s="270">
        <v>54666</v>
      </c>
      <c r="J49" s="270">
        <v>76215</v>
      </c>
      <c r="K49" s="270"/>
      <c r="L49" s="270"/>
      <c r="M49" s="270"/>
      <c r="N49" s="270"/>
      <c r="O49" s="270"/>
      <c r="P49" s="270"/>
      <c r="Q49" s="271"/>
      <c r="R49" s="272"/>
      <c r="S49" s="77">
        <f t="shared" si="0"/>
        <v>130881</v>
      </c>
      <c r="T49" s="17"/>
    </row>
    <row r="50" spans="1:20" ht="12" customHeight="1" x14ac:dyDescent="0.2">
      <c r="A50" s="6"/>
      <c r="B50" s="6"/>
      <c r="C50" s="13"/>
      <c r="D50" s="19">
        <f t="shared" si="1"/>
        <v>39</v>
      </c>
      <c r="E50" s="70" t="str">
        <f>IF(OR('Base Summary 2015-16'!E49="",'Base Summary 2015-16'!E49="[Enter service]"),"",'Base Summary 2015-16'!E49)</f>
        <v>Recreation</v>
      </c>
      <c r="F50" s="71" t="str">
        <f>IF(OR('Base Summary 2015-16'!F49="",'Base Summary 2015-16'!F49="[Select]"),"",'Base Summary 2015-16'!F49)</f>
        <v>External</v>
      </c>
      <c r="G50" s="15"/>
      <c r="H50" s="270">
        <v>50504</v>
      </c>
      <c r="I50" s="270">
        <v>10502</v>
      </c>
      <c r="J50" s="270">
        <v>10000</v>
      </c>
      <c r="K50" s="270">
        <v>207000</v>
      </c>
      <c r="L50" s="270"/>
      <c r="M50" s="270"/>
      <c r="N50" s="270"/>
      <c r="O50" s="270"/>
      <c r="P50" s="270"/>
      <c r="Q50" s="271"/>
      <c r="R50" s="272"/>
      <c r="S50" s="77">
        <f t="shared" si="0"/>
        <v>278006</v>
      </c>
      <c r="T50" s="17"/>
    </row>
    <row r="51" spans="1:20" ht="12" customHeight="1" x14ac:dyDescent="0.2">
      <c r="A51" s="6"/>
      <c r="B51" s="6"/>
      <c r="C51" s="13"/>
      <c r="D51" s="19">
        <f t="shared" si="1"/>
        <v>40</v>
      </c>
      <c r="E51" s="70" t="str">
        <f>IF(OR('Base Summary 2015-16'!E50="",'Base Summary 2015-16'!E50="[Enter service]"),"",'Base Summary 2015-16'!E50)</f>
        <v/>
      </c>
      <c r="F51" s="71" t="str">
        <f>IF(OR('Base Summary 2015-16'!F50="",'Base Summary 2015-16'!F50="[Select]"),"",'Base Summary 2015-16'!F50)</f>
        <v/>
      </c>
      <c r="G51" s="15"/>
      <c r="H51" s="270"/>
      <c r="I51" s="270"/>
      <c r="J51" s="270"/>
      <c r="K51" s="270"/>
      <c r="L51" s="270"/>
      <c r="M51" s="270"/>
      <c r="N51" s="270"/>
      <c r="O51" s="270"/>
      <c r="P51" s="270"/>
      <c r="Q51" s="271"/>
      <c r="R51" s="272"/>
      <c r="S51" s="77">
        <f t="shared" si="0"/>
        <v>0</v>
      </c>
      <c r="T51" s="17"/>
    </row>
    <row r="52" spans="1:20" ht="12" customHeight="1" x14ac:dyDescent="0.2">
      <c r="A52" s="6"/>
      <c r="B52" s="6"/>
      <c r="C52" s="13"/>
      <c r="D52" s="19">
        <f t="shared" si="1"/>
        <v>41</v>
      </c>
      <c r="E52" s="70" t="str">
        <f>IF(OR('Base Summary 2015-16'!E51="",'Base Summary 2015-16'!E51="[Enter service]"),"",'Base Summary 2015-16'!E51)</f>
        <v/>
      </c>
      <c r="F52" s="71" t="str">
        <f>IF(OR('Base Summary 2015-16'!F51="",'Base Summary 2015-16'!F51="[Select]"),"",'Base Summary 2015-16'!F51)</f>
        <v/>
      </c>
      <c r="G52" s="15"/>
      <c r="H52" s="270"/>
      <c r="I52" s="270"/>
      <c r="J52" s="270"/>
      <c r="K52" s="270"/>
      <c r="L52" s="270"/>
      <c r="M52" s="270"/>
      <c r="N52" s="270"/>
      <c r="O52" s="270"/>
      <c r="P52" s="270"/>
      <c r="Q52" s="271"/>
      <c r="R52" s="272"/>
      <c r="S52" s="77">
        <f t="shared" si="0"/>
        <v>0</v>
      </c>
      <c r="T52" s="17"/>
    </row>
    <row r="53" spans="1:20" ht="12" customHeight="1" x14ac:dyDescent="0.2">
      <c r="A53" s="6"/>
      <c r="B53" s="6"/>
      <c r="C53" s="13"/>
      <c r="D53" s="19">
        <f t="shared" si="1"/>
        <v>42</v>
      </c>
      <c r="E53" s="70" t="str">
        <f>IF(OR('Base Summary 2015-16'!E52="",'Base Summary 2015-16'!E52="[Enter service]"),"",'Base Summary 2015-16'!E52)</f>
        <v/>
      </c>
      <c r="F53" s="71" t="str">
        <f>IF(OR('Base Summary 2015-16'!F52="",'Base Summary 2015-16'!F52="[Select]"),"",'Base Summary 2015-16'!F52)</f>
        <v/>
      </c>
      <c r="G53" s="15"/>
      <c r="H53" s="270"/>
      <c r="I53" s="270"/>
      <c r="J53" s="270"/>
      <c r="K53" s="270"/>
      <c r="L53" s="270"/>
      <c r="M53" s="270"/>
      <c r="N53" s="270"/>
      <c r="O53" s="270"/>
      <c r="P53" s="270"/>
      <c r="Q53" s="271"/>
      <c r="R53" s="272"/>
      <c r="S53" s="77">
        <f t="shared" si="0"/>
        <v>0</v>
      </c>
      <c r="T53" s="17"/>
    </row>
    <row r="54" spans="1:20" ht="12" customHeight="1" x14ac:dyDescent="0.2">
      <c r="A54" s="6"/>
      <c r="B54" s="6"/>
      <c r="C54" s="13"/>
      <c r="D54" s="19">
        <f t="shared" si="1"/>
        <v>43</v>
      </c>
      <c r="E54" s="70" t="str">
        <f>IF(OR('Base Summary 2015-16'!E53="",'Base Summary 2015-16'!E53="[Enter service]"),"",'Base Summary 2015-16'!E53)</f>
        <v/>
      </c>
      <c r="F54" s="71" t="str">
        <f>IF(OR('Base Summary 2015-16'!F53="",'Base Summary 2015-16'!F53="[Select]"),"",'Base Summary 2015-16'!F53)</f>
        <v/>
      </c>
      <c r="G54" s="15"/>
      <c r="H54" s="270"/>
      <c r="I54" s="270"/>
      <c r="J54" s="270"/>
      <c r="K54" s="270"/>
      <c r="L54" s="270"/>
      <c r="M54" s="270"/>
      <c r="N54" s="270"/>
      <c r="O54" s="270"/>
      <c r="P54" s="270"/>
      <c r="Q54" s="271"/>
      <c r="R54" s="272"/>
      <c r="S54" s="77">
        <f t="shared" si="0"/>
        <v>0</v>
      </c>
      <c r="T54" s="17"/>
    </row>
    <row r="55" spans="1:20" ht="12" customHeight="1" x14ac:dyDescent="0.2">
      <c r="A55" s="6"/>
      <c r="B55" s="6"/>
      <c r="C55" s="13"/>
      <c r="D55" s="19">
        <f t="shared" si="1"/>
        <v>44</v>
      </c>
      <c r="E55" s="70" t="str">
        <f>IF(OR('Base Summary 2015-16'!E54="",'Base Summary 2015-16'!E54="[Enter service]"),"",'Base Summary 2015-16'!E54)</f>
        <v/>
      </c>
      <c r="F55" s="71" t="str">
        <f>IF(OR('Base Summary 2015-16'!F54="",'Base Summary 2015-16'!F54="[Select]"),"",'Base Summary 2015-16'!F54)</f>
        <v/>
      </c>
      <c r="G55" s="15"/>
      <c r="H55" s="270"/>
      <c r="I55" s="270"/>
      <c r="J55" s="270"/>
      <c r="K55" s="270"/>
      <c r="L55" s="270"/>
      <c r="M55" s="270"/>
      <c r="N55" s="270"/>
      <c r="O55" s="270"/>
      <c r="P55" s="270"/>
      <c r="Q55" s="271"/>
      <c r="R55" s="272"/>
      <c r="S55" s="77">
        <f t="shared" si="0"/>
        <v>0</v>
      </c>
      <c r="T55" s="17"/>
    </row>
    <row r="56" spans="1:20" ht="12" customHeight="1" x14ac:dyDescent="0.2">
      <c r="A56" s="6"/>
      <c r="B56" s="6"/>
      <c r="C56" s="13"/>
      <c r="D56" s="19">
        <f t="shared" si="1"/>
        <v>45</v>
      </c>
      <c r="E56" s="70" t="str">
        <f>IF(OR('Base Summary 2015-16'!E55="",'Base Summary 2015-16'!E55="[Enter service]"),"",'Base Summary 2015-16'!E55)</f>
        <v/>
      </c>
      <c r="F56" s="71" t="str">
        <f>IF(OR('Base Summary 2015-16'!F55="",'Base Summary 2015-16'!F55="[Select]"),"",'Base Summary 2015-16'!F55)</f>
        <v/>
      </c>
      <c r="G56" s="15"/>
      <c r="H56" s="270"/>
      <c r="I56" s="270"/>
      <c r="J56" s="270"/>
      <c r="K56" s="270"/>
      <c r="L56" s="270"/>
      <c r="M56" s="270"/>
      <c r="N56" s="270"/>
      <c r="O56" s="270"/>
      <c r="P56" s="270"/>
      <c r="Q56" s="271"/>
      <c r="R56" s="272"/>
      <c r="S56" s="77">
        <f t="shared" si="0"/>
        <v>0</v>
      </c>
      <c r="T56" s="17"/>
    </row>
    <row r="57" spans="1:20" ht="12" customHeight="1" x14ac:dyDescent="0.2">
      <c r="A57" s="6"/>
      <c r="B57" s="6"/>
      <c r="C57" s="13"/>
      <c r="D57" s="19">
        <f t="shared" si="1"/>
        <v>46</v>
      </c>
      <c r="E57" s="70" t="str">
        <f>IF(OR('Base Summary 2015-16'!E56="",'Base Summary 2015-16'!E56="[Enter service]"),"",'Base Summary 2015-16'!E56)</f>
        <v/>
      </c>
      <c r="F57" s="71" t="str">
        <f>IF(OR('Base Summary 2015-16'!F56="",'Base Summary 2015-16'!F56="[Select]"),"",'Base Summary 2015-16'!F56)</f>
        <v/>
      </c>
      <c r="G57" s="15"/>
      <c r="H57" s="270"/>
      <c r="I57" s="270"/>
      <c r="J57" s="270"/>
      <c r="K57" s="270"/>
      <c r="L57" s="270"/>
      <c r="M57" s="270"/>
      <c r="N57" s="270"/>
      <c r="O57" s="270"/>
      <c r="P57" s="270"/>
      <c r="Q57" s="271"/>
      <c r="R57" s="272"/>
      <c r="S57" s="77">
        <f t="shared" si="0"/>
        <v>0</v>
      </c>
      <c r="T57" s="17"/>
    </row>
    <row r="58" spans="1:20" ht="12" customHeight="1" x14ac:dyDescent="0.2">
      <c r="A58" s="6"/>
      <c r="B58" s="6"/>
      <c r="C58" s="13"/>
      <c r="D58" s="19">
        <f t="shared" si="1"/>
        <v>47</v>
      </c>
      <c r="E58" s="70" t="str">
        <f>IF(OR('Base Summary 2015-16'!E57="",'Base Summary 2015-16'!E57="[Enter service]"),"",'Base Summary 2015-16'!E57)</f>
        <v/>
      </c>
      <c r="F58" s="71" t="str">
        <f>IF(OR('Base Summary 2015-16'!F57="",'Base Summary 2015-16'!F57="[Select]"),"",'Base Summary 2015-16'!F57)</f>
        <v/>
      </c>
      <c r="G58" s="15"/>
      <c r="H58" s="270"/>
      <c r="I58" s="270"/>
      <c r="J58" s="270"/>
      <c r="K58" s="270"/>
      <c r="L58" s="270"/>
      <c r="M58" s="270"/>
      <c r="N58" s="270"/>
      <c r="O58" s="270"/>
      <c r="P58" s="270"/>
      <c r="Q58" s="271"/>
      <c r="R58" s="272"/>
      <c r="S58" s="77">
        <f t="shared" si="0"/>
        <v>0</v>
      </c>
      <c r="T58" s="17"/>
    </row>
    <row r="59" spans="1:20" ht="12" customHeight="1" x14ac:dyDescent="0.2">
      <c r="A59" s="6"/>
      <c r="B59" s="6"/>
      <c r="C59" s="13"/>
      <c r="D59" s="19">
        <f t="shared" si="1"/>
        <v>48</v>
      </c>
      <c r="E59" s="70" t="str">
        <f>IF(OR('Base Summary 2015-16'!E58="",'Base Summary 2015-16'!E58="[Enter service]"),"",'Base Summary 2015-16'!E58)</f>
        <v/>
      </c>
      <c r="F59" s="71" t="str">
        <f>IF(OR('Base Summary 2015-16'!F58="",'Base Summary 2015-16'!F58="[Select]"),"",'Base Summary 2015-16'!F58)</f>
        <v/>
      </c>
      <c r="G59" s="15"/>
      <c r="H59" s="270"/>
      <c r="I59" s="270"/>
      <c r="J59" s="270"/>
      <c r="K59" s="270"/>
      <c r="L59" s="270"/>
      <c r="M59" s="270"/>
      <c r="N59" s="270"/>
      <c r="O59" s="270"/>
      <c r="P59" s="270"/>
      <c r="Q59" s="271"/>
      <c r="R59" s="272"/>
      <c r="S59" s="77">
        <f t="shared" si="0"/>
        <v>0</v>
      </c>
      <c r="T59" s="17"/>
    </row>
    <row r="60" spans="1:20" ht="12" customHeight="1" x14ac:dyDescent="0.2">
      <c r="A60" s="6"/>
      <c r="B60" s="6"/>
      <c r="C60" s="13"/>
      <c r="D60" s="19">
        <f t="shared" si="1"/>
        <v>49</v>
      </c>
      <c r="E60" s="70" t="str">
        <f>IF(OR('Base Summary 2015-16'!E59="",'Base Summary 2015-16'!E59="[Enter service]"),"",'Base Summary 2015-16'!E59)</f>
        <v/>
      </c>
      <c r="F60" s="71" t="str">
        <f>IF(OR('Base Summary 2015-16'!F59="",'Base Summary 2015-16'!F59="[Select]"),"",'Base Summary 2015-16'!F59)</f>
        <v/>
      </c>
      <c r="G60" s="15"/>
      <c r="H60" s="270"/>
      <c r="I60" s="270"/>
      <c r="J60" s="270"/>
      <c r="K60" s="270"/>
      <c r="L60" s="270"/>
      <c r="M60" s="270"/>
      <c r="N60" s="270"/>
      <c r="O60" s="270"/>
      <c r="P60" s="270"/>
      <c r="Q60" s="271"/>
      <c r="R60" s="272"/>
      <c r="S60" s="77">
        <f t="shared" si="0"/>
        <v>0</v>
      </c>
      <c r="T60" s="17"/>
    </row>
    <row r="61" spans="1:20" ht="12" customHeight="1" x14ac:dyDescent="0.2">
      <c r="A61" s="6"/>
      <c r="B61" s="6"/>
      <c r="C61" s="13"/>
      <c r="D61" s="19">
        <f t="shared" si="1"/>
        <v>50</v>
      </c>
      <c r="E61" s="70" t="str">
        <f>IF(OR('Base Summary 2015-16'!E60="",'Base Summary 2015-16'!E60="[Enter service]"),"",'Base Summary 2015-16'!E60)</f>
        <v/>
      </c>
      <c r="F61" s="71" t="str">
        <f>IF(OR('Base Summary 2015-16'!F60="",'Base Summary 2015-16'!F60="[Select]"),"",'Base Summary 2015-16'!F60)</f>
        <v/>
      </c>
      <c r="G61" s="15"/>
      <c r="H61" s="270"/>
      <c r="I61" s="270"/>
      <c r="J61" s="270"/>
      <c r="K61" s="270"/>
      <c r="L61" s="270"/>
      <c r="M61" s="270"/>
      <c r="N61" s="270"/>
      <c r="O61" s="270"/>
      <c r="P61" s="270"/>
      <c r="Q61" s="271"/>
      <c r="R61" s="272"/>
      <c r="S61" s="77">
        <f t="shared" si="0"/>
        <v>0</v>
      </c>
      <c r="T61" s="17"/>
    </row>
    <row r="62" spans="1:20" ht="12" customHeight="1" x14ac:dyDescent="0.2">
      <c r="A62" s="6"/>
      <c r="B62" s="6"/>
      <c r="C62" s="13"/>
      <c r="D62" s="19">
        <f t="shared" si="1"/>
        <v>51</v>
      </c>
      <c r="E62" s="70" t="str">
        <f>IF(OR('Base Summary 2015-16'!E61="",'Base Summary 2015-16'!E61="[Enter service]"),"",'Base Summary 2015-16'!E61)</f>
        <v/>
      </c>
      <c r="F62" s="71" t="str">
        <f>IF(OR('Base Summary 2015-16'!F61="",'Base Summary 2015-16'!F61="[Select]"),"",'Base Summary 2015-16'!F61)</f>
        <v/>
      </c>
      <c r="G62" s="15"/>
      <c r="H62" s="270"/>
      <c r="I62" s="270"/>
      <c r="J62" s="270"/>
      <c r="K62" s="270"/>
      <c r="L62" s="270"/>
      <c r="M62" s="270"/>
      <c r="N62" s="270"/>
      <c r="O62" s="270"/>
      <c r="P62" s="270"/>
      <c r="Q62" s="271"/>
      <c r="R62" s="272"/>
      <c r="S62" s="77">
        <f t="shared" si="0"/>
        <v>0</v>
      </c>
      <c r="T62" s="17"/>
    </row>
    <row r="63" spans="1:20" ht="12" customHeight="1" x14ac:dyDescent="0.2">
      <c r="A63" s="6"/>
      <c r="B63" s="6"/>
      <c r="C63" s="13"/>
      <c r="D63" s="19">
        <f t="shared" si="1"/>
        <v>52</v>
      </c>
      <c r="E63" s="70" t="str">
        <f>IF(OR('Base Summary 2015-16'!E62="",'Base Summary 2015-16'!E62="[Enter service]"),"",'Base Summary 2015-16'!E62)</f>
        <v/>
      </c>
      <c r="F63" s="71" t="str">
        <f>IF(OR('Base Summary 2015-16'!F62="",'Base Summary 2015-16'!F62="[Select]"),"",'Base Summary 2015-16'!F62)</f>
        <v/>
      </c>
      <c r="G63" s="15"/>
      <c r="H63" s="270"/>
      <c r="I63" s="270"/>
      <c r="J63" s="270"/>
      <c r="K63" s="270"/>
      <c r="L63" s="270"/>
      <c r="M63" s="270"/>
      <c r="N63" s="270"/>
      <c r="O63" s="270"/>
      <c r="P63" s="270"/>
      <c r="Q63" s="271"/>
      <c r="R63" s="272"/>
      <c r="S63" s="77">
        <f t="shared" si="0"/>
        <v>0</v>
      </c>
      <c r="T63" s="17"/>
    </row>
    <row r="64" spans="1:20" ht="12" customHeight="1" x14ac:dyDescent="0.2">
      <c r="A64" s="6"/>
      <c r="B64" s="6"/>
      <c r="C64" s="13"/>
      <c r="D64" s="19">
        <f t="shared" si="1"/>
        <v>53</v>
      </c>
      <c r="E64" s="70" t="str">
        <f>IF(OR('Base Summary 2015-16'!E63="",'Base Summary 2015-16'!E63="[Enter service]"),"",'Base Summary 2015-16'!E63)</f>
        <v/>
      </c>
      <c r="F64" s="71" t="str">
        <f>IF(OR('Base Summary 2015-16'!F63="",'Base Summary 2015-16'!F63="[Select]"),"",'Base Summary 2015-16'!F63)</f>
        <v/>
      </c>
      <c r="G64" s="15"/>
      <c r="H64" s="270"/>
      <c r="I64" s="270"/>
      <c r="J64" s="270"/>
      <c r="K64" s="270"/>
      <c r="L64" s="270"/>
      <c r="M64" s="270"/>
      <c r="N64" s="270"/>
      <c r="O64" s="270"/>
      <c r="P64" s="270"/>
      <c r="Q64" s="271"/>
      <c r="R64" s="272"/>
      <c r="S64" s="77">
        <f t="shared" si="0"/>
        <v>0</v>
      </c>
      <c r="T64" s="17"/>
    </row>
    <row r="65" spans="1:20" ht="12" customHeight="1" x14ac:dyDescent="0.2">
      <c r="A65" s="6"/>
      <c r="B65" s="6"/>
      <c r="C65" s="13"/>
      <c r="D65" s="19">
        <f t="shared" si="1"/>
        <v>54</v>
      </c>
      <c r="E65" s="70" t="str">
        <f>IF(OR('Base Summary 2015-16'!E64="",'Base Summary 2015-16'!E64="[Enter service]"),"",'Base Summary 2015-16'!E64)</f>
        <v/>
      </c>
      <c r="F65" s="71" t="str">
        <f>IF(OR('Base Summary 2015-16'!F64="",'Base Summary 2015-16'!F64="[Select]"),"",'Base Summary 2015-16'!F64)</f>
        <v/>
      </c>
      <c r="G65" s="15"/>
      <c r="H65" s="270"/>
      <c r="I65" s="270"/>
      <c r="J65" s="270"/>
      <c r="K65" s="270"/>
      <c r="L65" s="270"/>
      <c r="M65" s="270"/>
      <c r="N65" s="270"/>
      <c r="O65" s="270"/>
      <c r="P65" s="270"/>
      <c r="Q65" s="271"/>
      <c r="R65" s="272"/>
      <c r="S65" s="77">
        <f t="shared" si="0"/>
        <v>0</v>
      </c>
      <c r="T65" s="17"/>
    </row>
    <row r="66" spans="1:20" ht="12" customHeight="1" x14ac:dyDescent="0.2">
      <c r="A66" s="6"/>
      <c r="B66" s="6"/>
      <c r="C66" s="13"/>
      <c r="D66" s="19">
        <f t="shared" si="1"/>
        <v>55</v>
      </c>
      <c r="E66" s="70" t="str">
        <f>IF(OR('Base Summary 2015-16'!E65="",'Base Summary 2015-16'!E65="[Enter service]"),"",'Base Summary 2015-16'!E65)</f>
        <v/>
      </c>
      <c r="F66" s="71" t="str">
        <f>IF(OR('Base Summary 2015-16'!F65="",'Base Summary 2015-16'!F65="[Select]"),"",'Base Summary 2015-16'!F65)</f>
        <v/>
      </c>
      <c r="G66" s="15"/>
      <c r="H66" s="270"/>
      <c r="I66" s="270"/>
      <c r="J66" s="270"/>
      <c r="K66" s="270"/>
      <c r="L66" s="270"/>
      <c r="M66" s="270"/>
      <c r="N66" s="270"/>
      <c r="O66" s="270"/>
      <c r="P66" s="270"/>
      <c r="Q66" s="271"/>
      <c r="R66" s="272"/>
      <c r="S66" s="77">
        <f t="shared" si="0"/>
        <v>0</v>
      </c>
      <c r="T66" s="17"/>
    </row>
    <row r="67" spans="1:20" ht="12" customHeight="1" x14ac:dyDescent="0.2">
      <c r="A67" s="6"/>
      <c r="B67" s="6"/>
      <c r="C67" s="13"/>
      <c r="D67" s="19">
        <f t="shared" si="1"/>
        <v>56</v>
      </c>
      <c r="E67" s="70" t="str">
        <f>IF(OR('Base Summary 2015-16'!E66="",'Base Summary 2015-16'!E66="[Enter service]"),"",'Base Summary 2015-16'!E66)</f>
        <v/>
      </c>
      <c r="F67" s="71" t="str">
        <f>IF(OR('Base Summary 2015-16'!F66="",'Base Summary 2015-16'!F66="[Select]"),"",'Base Summary 2015-16'!F66)</f>
        <v/>
      </c>
      <c r="G67" s="15"/>
      <c r="H67" s="270"/>
      <c r="I67" s="270"/>
      <c r="J67" s="270"/>
      <c r="K67" s="270"/>
      <c r="L67" s="270"/>
      <c r="M67" s="270"/>
      <c r="N67" s="270"/>
      <c r="O67" s="270"/>
      <c r="P67" s="270"/>
      <c r="Q67" s="271"/>
      <c r="R67" s="272"/>
      <c r="S67" s="77">
        <f t="shared" si="0"/>
        <v>0</v>
      </c>
      <c r="T67" s="17"/>
    </row>
    <row r="68" spans="1:20" ht="12" customHeight="1" x14ac:dyDescent="0.2">
      <c r="A68" s="6"/>
      <c r="B68" s="6"/>
      <c r="C68" s="13"/>
      <c r="D68" s="19">
        <f t="shared" si="1"/>
        <v>57</v>
      </c>
      <c r="E68" s="70" t="str">
        <f>IF(OR('Base Summary 2015-16'!E67="",'Base Summary 2015-16'!E67="[Enter service]"),"",'Base Summary 2015-16'!E67)</f>
        <v/>
      </c>
      <c r="F68" s="71" t="str">
        <f>IF(OR('Base Summary 2015-16'!F67="",'Base Summary 2015-16'!F67="[Select]"),"",'Base Summary 2015-16'!F67)</f>
        <v/>
      </c>
      <c r="G68" s="15"/>
      <c r="H68" s="270"/>
      <c r="I68" s="270"/>
      <c r="J68" s="270"/>
      <c r="K68" s="270"/>
      <c r="L68" s="270"/>
      <c r="M68" s="270"/>
      <c r="N68" s="270"/>
      <c r="O68" s="270"/>
      <c r="P68" s="270"/>
      <c r="Q68" s="271"/>
      <c r="R68" s="272"/>
      <c r="S68" s="77">
        <f t="shared" si="0"/>
        <v>0</v>
      </c>
      <c r="T68" s="17"/>
    </row>
    <row r="69" spans="1:20" ht="12" customHeight="1" x14ac:dyDescent="0.2">
      <c r="A69" s="6"/>
      <c r="B69" s="6"/>
      <c r="C69" s="13"/>
      <c r="D69" s="19">
        <f t="shared" si="1"/>
        <v>58</v>
      </c>
      <c r="E69" s="70" t="str">
        <f>IF(OR('Base Summary 2015-16'!E68="",'Base Summary 2015-16'!E68="[Enter service]"),"",'Base Summary 2015-16'!E68)</f>
        <v/>
      </c>
      <c r="F69" s="71" t="str">
        <f>IF(OR('Base Summary 2015-16'!F68="",'Base Summary 2015-16'!F68="[Select]"),"",'Base Summary 2015-16'!F68)</f>
        <v/>
      </c>
      <c r="G69" s="15"/>
      <c r="H69" s="270"/>
      <c r="I69" s="270"/>
      <c r="J69" s="270"/>
      <c r="K69" s="270"/>
      <c r="L69" s="270"/>
      <c r="M69" s="270"/>
      <c r="N69" s="270"/>
      <c r="O69" s="270"/>
      <c r="P69" s="270"/>
      <c r="Q69" s="271"/>
      <c r="R69" s="272"/>
      <c r="S69" s="77">
        <f t="shared" si="0"/>
        <v>0</v>
      </c>
      <c r="T69" s="17"/>
    </row>
    <row r="70" spans="1:20" ht="12" customHeight="1" x14ac:dyDescent="0.2">
      <c r="A70" s="6"/>
      <c r="B70" s="6"/>
      <c r="C70" s="13"/>
      <c r="D70" s="19">
        <f t="shared" si="1"/>
        <v>59</v>
      </c>
      <c r="E70" s="70" t="str">
        <f>IF(OR('Base Summary 2015-16'!E69="",'Base Summary 2015-16'!E69="[Enter service]"),"",'Base Summary 2015-16'!E69)</f>
        <v/>
      </c>
      <c r="F70" s="71" t="str">
        <f>IF(OR('Base Summary 2015-16'!F69="",'Base Summary 2015-16'!F69="[Select]"),"",'Base Summary 2015-16'!F69)</f>
        <v/>
      </c>
      <c r="G70" s="15"/>
      <c r="H70" s="270"/>
      <c r="I70" s="270"/>
      <c r="J70" s="270"/>
      <c r="K70" s="270"/>
      <c r="L70" s="270"/>
      <c r="M70" s="270"/>
      <c r="N70" s="270"/>
      <c r="O70" s="270"/>
      <c r="P70" s="270"/>
      <c r="Q70" s="271"/>
      <c r="R70" s="272"/>
      <c r="S70" s="77">
        <f t="shared" si="0"/>
        <v>0</v>
      </c>
      <c r="T70" s="17"/>
    </row>
    <row r="71" spans="1:20" ht="12" customHeight="1" x14ac:dyDescent="0.2">
      <c r="A71" s="6"/>
      <c r="B71" s="6"/>
      <c r="C71" s="13"/>
      <c r="D71" s="19">
        <f t="shared" si="1"/>
        <v>60</v>
      </c>
      <c r="E71" s="70" t="str">
        <f>IF(OR('Base Summary 2015-16'!E70="",'Base Summary 2015-16'!E70="[Enter service]"),"",'Base Summary 2015-16'!E70)</f>
        <v/>
      </c>
      <c r="F71" s="71" t="str">
        <f>IF(OR('Base Summary 2015-16'!F70="",'Base Summary 2015-16'!F70="[Select]"),"",'Base Summary 2015-16'!F70)</f>
        <v/>
      </c>
      <c r="G71" s="15"/>
      <c r="H71" s="270"/>
      <c r="I71" s="270"/>
      <c r="J71" s="270"/>
      <c r="K71" s="270"/>
      <c r="L71" s="270"/>
      <c r="M71" s="270"/>
      <c r="N71" s="270"/>
      <c r="O71" s="270"/>
      <c r="P71" s="270"/>
      <c r="Q71" s="271"/>
      <c r="R71" s="272"/>
      <c r="S71" s="77">
        <f t="shared" si="0"/>
        <v>0</v>
      </c>
      <c r="T71" s="17"/>
    </row>
    <row r="72" spans="1:20" ht="12" customHeight="1" x14ac:dyDescent="0.2">
      <c r="A72" s="6"/>
      <c r="B72" s="6"/>
      <c r="C72" s="13"/>
      <c r="D72" s="19">
        <f t="shared" si="1"/>
        <v>61</v>
      </c>
      <c r="E72" s="70" t="str">
        <f>IF(OR('Base Summary 2015-16'!E71="",'Base Summary 2015-16'!E71="[Enter service]"),"",'Base Summary 2015-16'!E71)</f>
        <v/>
      </c>
      <c r="F72" s="71" t="str">
        <f>IF(OR('Base Summary 2015-16'!F71="",'Base Summary 2015-16'!F71="[Select]"),"",'Base Summary 2015-16'!F71)</f>
        <v/>
      </c>
      <c r="G72" s="15"/>
      <c r="H72" s="270"/>
      <c r="I72" s="270"/>
      <c r="J72" s="270"/>
      <c r="K72" s="270"/>
      <c r="L72" s="270"/>
      <c r="M72" s="270"/>
      <c r="N72" s="270"/>
      <c r="O72" s="270"/>
      <c r="P72" s="270"/>
      <c r="Q72" s="271"/>
      <c r="R72" s="272"/>
      <c r="S72" s="77">
        <f t="shared" si="0"/>
        <v>0</v>
      </c>
      <c r="T72" s="17"/>
    </row>
    <row r="73" spans="1:20" ht="12" customHeight="1" x14ac:dyDescent="0.2">
      <c r="A73" s="6"/>
      <c r="B73" s="6"/>
      <c r="C73" s="13"/>
      <c r="D73" s="19">
        <f t="shared" si="1"/>
        <v>62</v>
      </c>
      <c r="E73" s="70" t="str">
        <f>IF(OR('Base Summary 2015-16'!E72="",'Base Summary 2015-16'!E72="[Enter service]"),"",'Base Summary 2015-16'!E72)</f>
        <v/>
      </c>
      <c r="F73" s="71" t="str">
        <f>IF(OR('Base Summary 2015-16'!F72="",'Base Summary 2015-16'!F72="[Select]"),"",'Base Summary 2015-16'!F72)</f>
        <v/>
      </c>
      <c r="G73" s="15"/>
      <c r="H73" s="270"/>
      <c r="I73" s="270"/>
      <c r="J73" s="270"/>
      <c r="K73" s="270"/>
      <c r="L73" s="270"/>
      <c r="M73" s="270"/>
      <c r="N73" s="270"/>
      <c r="O73" s="270"/>
      <c r="P73" s="270"/>
      <c r="Q73" s="271"/>
      <c r="R73" s="272"/>
      <c r="S73" s="77">
        <f t="shared" si="0"/>
        <v>0</v>
      </c>
      <c r="T73" s="17"/>
    </row>
    <row r="74" spans="1:20" ht="12" customHeight="1" x14ac:dyDescent="0.2">
      <c r="A74" s="6"/>
      <c r="B74" s="6"/>
      <c r="C74" s="13"/>
      <c r="D74" s="19">
        <f t="shared" si="1"/>
        <v>63</v>
      </c>
      <c r="E74" s="70" t="str">
        <f>IF(OR('Base Summary 2015-16'!E73="",'Base Summary 2015-16'!E73="[Enter service]"),"",'Base Summary 2015-16'!E73)</f>
        <v/>
      </c>
      <c r="F74" s="71" t="str">
        <f>IF(OR('Base Summary 2015-16'!F73="",'Base Summary 2015-16'!F73="[Select]"),"",'Base Summary 2015-16'!F73)</f>
        <v/>
      </c>
      <c r="G74" s="15"/>
      <c r="H74" s="270"/>
      <c r="I74" s="270"/>
      <c r="J74" s="270"/>
      <c r="K74" s="270"/>
      <c r="L74" s="270"/>
      <c r="M74" s="270"/>
      <c r="N74" s="270"/>
      <c r="O74" s="270"/>
      <c r="P74" s="270"/>
      <c r="Q74" s="271"/>
      <c r="R74" s="272"/>
      <c r="S74" s="77">
        <f t="shared" si="0"/>
        <v>0</v>
      </c>
      <c r="T74" s="17"/>
    </row>
    <row r="75" spans="1:20" ht="12" customHeight="1" x14ac:dyDescent="0.2">
      <c r="A75" s="6"/>
      <c r="B75" s="6"/>
      <c r="C75" s="13"/>
      <c r="D75" s="19">
        <f t="shared" si="1"/>
        <v>64</v>
      </c>
      <c r="E75" s="70" t="str">
        <f>IF(OR('Base Summary 2015-16'!E74="",'Base Summary 2015-16'!E74="[Enter service]"),"",'Base Summary 2015-16'!E74)</f>
        <v/>
      </c>
      <c r="F75" s="71" t="str">
        <f>IF(OR('Base Summary 2015-16'!F74="",'Base Summary 2015-16'!F74="[Select]"),"",'Base Summary 2015-16'!F74)</f>
        <v/>
      </c>
      <c r="G75" s="15"/>
      <c r="H75" s="270"/>
      <c r="I75" s="270"/>
      <c r="J75" s="270"/>
      <c r="K75" s="270"/>
      <c r="L75" s="270"/>
      <c r="M75" s="270"/>
      <c r="N75" s="270"/>
      <c r="O75" s="270"/>
      <c r="P75" s="270"/>
      <c r="Q75" s="271"/>
      <c r="R75" s="272"/>
      <c r="S75" s="77">
        <f t="shared" si="0"/>
        <v>0</v>
      </c>
      <c r="T75" s="17"/>
    </row>
    <row r="76" spans="1:20" ht="12" customHeight="1" x14ac:dyDescent="0.2">
      <c r="A76" s="6"/>
      <c r="B76" s="6"/>
      <c r="C76" s="13"/>
      <c r="D76" s="19">
        <f t="shared" si="1"/>
        <v>65</v>
      </c>
      <c r="E76" s="70" t="str">
        <f>IF(OR('Base Summary 2015-16'!E75="",'Base Summary 2015-16'!E75="[Enter service]"),"",'Base Summary 2015-16'!E75)</f>
        <v/>
      </c>
      <c r="F76" s="71" t="str">
        <f>IF(OR('Base Summary 2015-16'!F75="",'Base Summary 2015-16'!F75="[Select]"),"",'Base Summary 2015-16'!F75)</f>
        <v/>
      </c>
      <c r="G76" s="15"/>
      <c r="H76" s="270"/>
      <c r="I76" s="270"/>
      <c r="J76" s="270"/>
      <c r="K76" s="270"/>
      <c r="L76" s="270"/>
      <c r="M76" s="270"/>
      <c r="N76" s="270"/>
      <c r="O76" s="270"/>
      <c r="P76" s="270"/>
      <c r="Q76" s="271"/>
      <c r="R76" s="272"/>
      <c r="S76" s="77">
        <f t="shared" si="0"/>
        <v>0</v>
      </c>
      <c r="T76" s="17"/>
    </row>
    <row r="77" spans="1:20" ht="12" customHeight="1" x14ac:dyDescent="0.2">
      <c r="A77" s="6"/>
      <c r="B77" s="6"/>
      <c r="C77" s="13"/>
      <c r="D77" s="19">
        <f t="shared" si="1"/>
        <v>66</v>
      </c>
      <c r="E77" s="70" t="str">
        <f>IF(OR('Base Summary 2015-16'!E76="",'Base Summary 2015-16'!E76="[Enter service]"),"",'Base Summary 2015-16'!E76)</f>
        <v/>
      </c>
      <c r="F77" s="71" t="str">
        <f>IF(OR('Base Summary 2015-16'!F76="",'Base Summary 2015-16'!F76="[Select]"),"",'Base Summary 2015-16'!F76)</f>
        <v/>
      </c>
      <c r="G77" s="15"/>
      <c r="H77" s="270"/>
      <c r="I77" s="270"/>
      <c r="J77" s="270"/>
      <c r="K77" s="270"/>
      <c r="L77" s="270"/>
      <c r="M77" s="270"/>
      <c r="N77" s="270"/>
      <c r="O77" s="270"/>
      <c r="P77" s="270"/>
      <c r="Q77" s="271"/>
      <c r="R77" s="272"/>
      <c r="S77" s="77">
        <f t="shared" si="0"/>
        <v>0</v>
      </c>
      <c r="T77" s="17"/>
    </row>
    <row r="78" spans="1:20" ht="12" customHeight="1" x14ac:dyDescent="0.2">
      <c r="A78" s="6"/>
      <c r="B78" s="6"/>
      <c r="C78" s="13"/>
      <c r="D78" s="19">
        <f t="shared" ref="D78:D141" si="2">D77+1</f>
        <v>67</v>
      </c>
      <c r="E78" s="70" t="str">
        <f>IF(OR('Base Summary 2015-16'!E77="",'Base Summary 2015-16'!E77="[Enter service]"),"",'Base Summary 2015-16'!E77)</f>
        <v/>
      </c>
      <c r="F78" s="71" t="str">
        <f>IF(OR('Base Summary 2015-16'!F77="",'Base Summary 2015-16'!F77="[Select]"),"",'Base Summary 2015-16'!F77)</f>
        <v/>
      </c>
      <c r="G78" s="15"/>
      <c r="H78" s="270"/>
      <c r="I78" s="270"/>
      <c r="J78" s="270"/>
      <c r="K78" s="270"/>
      <c r="L78" s="270"/>
      <c r="M78" s="270"/>
      <c r="N78" s="270"/>
      <c r="O78" s="270"/>
      <c r="P78" s="270"/>
      <c r="Q78" s="271"/>
      <c r="R78" s="272"/>
      <c r="S78" s="77">
        <f t="shared" si="0"/>
        <v>0</v>
      </c>
      <c r="T78" s="17"/>
    </row>
    <row r="79" spans="1:20" ht="12" customHeight="1" x14ac:dyDescent="0.2">
      <c r="A79" s="6"/>
      <c r="B79" s="6"/>
      <c r="C79" s="13"/>
      <c r="D79" s="19">
        <f t="shared" si="2"/>
        <v>68</v>
      </c>
      <c r="E79" s="70" t="str">
        <f>IF(OR('Base Summary 2015-16'!E78="",'Base Summary 2015-16'!E78="[Enter service]"),"",'Base Summary 2015-16'!E78)</f>
        <v/>
      </c>
      <c r="F79" s="71" t="str">
        <f>IF(OR('Base Summary 2015-16'!F78="",'Base Summary 2015-16'!F78="[Select]"),"",'Base Summary 2015-16'!F78)</f>
        <v/>
      </c>
      <c r="G79" s="15"/>
      <c r="H79" s="270"/>
      <c r="I79" s="270"/>
      <c r="J79" s="270"/>
      <c r="K79" s="270"/>
      <c r="L79" s="270"/>
      <c r="M79" s="270"/>
      <c r="N79" s="270"/>
      <c r="O79" s="270"/>
      <c r="P79" s="270"/>
      <c r="Q79" s="271"/>
      <c r="R79" s="272"/>
      <c r="S79" s="77">
        <f t="shared" si="0"/>
        <v>0</v>
      </c>
      <c r="T79" s="17"/>
    </row>
    <row r="80" spans="1:20" ht="12" customHeight="1" x14ac:dyDescent="0.2">
      <c r="A80" s="6"/>
      <c r="B80" s="6"/>
      <c r="C80" s="13"/>
      <c r="D80" s="19">
        <f t="shared" si="2"/>
        <v>69</v>
      </c>
      <c r="E80" s="70" t="str">
        <f>IF(OR('Base Summary 2015-16'!E79="",'Base Summary 2015-16'!E79="[Enter service]"),"",'Base Summary 2015-16'!E79)</f>
        <v/>
      </c>
      <c r="F80" s="71" t="str">
        <f>IF(OR('Base Summary 2015-16'!F79="",'Base Summary 2015-16'!F79="[Select]"),"",'Base Summary 2015-16'!F79)</f>
        <v/>
      </c>
      <c r="G80" s="15"/>
      <c r="H80" s="270"/>
      <c r="I80" s="270"/>
      <c r="J80" s="270"/>
      <c r="K80" s="270"/>
      <c r="L80" s="270"/>
      <c r="M80" s="270"/>
      <c r="N80" s="270"/>
      <c r="O80" s="270"/>
      <c r="P80" s="270"/>
      <c r="Q80" s="271"/>
      <c r="R80" s="272"/>
      <c r="S80" s="77">
        <f t="shared" si="0"/>
        <v>0</v>
      </c>
      <c r="T80" s="17"/>
    </row>
    <row r="81" spans="1:20" ht="12" customHeight="1" x14ac:dyDescent="0.2">
      <c r="A81" s="6"/>
      <c r="B81" s="6"/>
      <c r="C81" s="13"/>
      <c r="D81" s="19">
        <f t="shared" si="2"/>
        <v>70</v>
      </c>
      <c r="E81" s="70" t="str">
        <f>IF(OR('Base Summary 2015-16'!E80="",'Base Summary 2015-16'!E80="[Enter service]"),"",'Base Summary 2015-16'!E80)</f>
        <v/>
      </c>
      <c r="F81" s="71" t="str">
        <f>IF(OR('Base Summary 2015-16'!F80="",'Base Summary 2015-16'!F80="[Select]"),"",'Base Summary 2015-16'!F80)</f>
        <v/>
      </c>
      <c r="G81" s="15"/>
      <c r="H81" s="270"/>
      <c r="I81" s="270"/>
      <c r="J81" s="270"/>
      <c r="K81" s="270"/>
      <c r="L81" s="270"/>
      <c r="M81" s="270"/>
      <c r="N81" s="270"/>
      <c r="O81" s="270"/>
      <c r="P81" s="270"/>
      <c r="Q81" s="271"/>
      <c r="R81" s="272"/>
      <c r="S81" s="77">
        <f t="shared" si="0"/>
        <v>0</v>
      </c>
      <c r="T81" s="17"/>
    </row>
    <row r="82" spans="1:20" ht="12" customHeight="1" x14ac:dyDescent="0.2">
      <c r="A82" s="6"/>
      <c r="B82" s="6"/>
      <c r="C82" s="13"/>
      <c r="D82" s="19">
        <f t="shared" si="2"/>
        <v>71</v>
      </c>
      <c r="E82" s="70" t="str">
        <f>IF(OR('Base Summary 2015-16'!E81="",'Base Summary 2015-16'!E81="[Enter service]"),"",'Base Summary 2015-16'!E81)</f>
        <v/>
      </c>
      <c r="F82" s="71" t="str">
        <f>IF(OR('Base Summary 2015-16'!F81="",'Base Summary 2015-16'!F81="[Select]"),"",'Base Summary 2015-16'!F81)</f>
        <v/>
      </c>
      <c r="G82" s="15"/>
      <c r="H82" s="270"/>
      <c r="I82" s="270"/>
      <c r="J82" s="270"/>
      <c r="K82" s="270"/>
      <c r="L82" s="270"/>
      <c r="M82" s="270"/>
      <c r="N82" s="270"/>
      <c r="O82" s="270"/>
      <c r="P82" s="270"/>
      <c r="Q82" s="271"/>
      <c r="R82" s="272"/>
      <c r="S82" s="77">
        <f t="shared" si="0"/>
        <v>0</v>
      </c>
      <c r="T82" s="17"/>
    </row>
    <row r="83" spans="1:20" ht="12" customHeight="1" x14ac:dyDescent="0.2">
      <c r="A83" s="6"/>
      <c r="B83" s="6"/>
      <c r="C83" s="13"/>
      <c r="D83" s="19">
        <f t="shared" si="2"/>
        <v>72</v>
      </c>
      <c r="E83" s="70" t="str">
        <f>IF(OR('Base Summary 2015-16'!E82="",'Base Summary 2015-16'!E82="[Enter service]"),"",'Base Summary 2015-16'!E82)</f>
        <v/>
      </c>
      <c r="F83" s="71" t="str">
        <f>IF(OR('Base Summary 2015-16'!F82="",'Base Summary 2015-16'!F82="[Select]"),"",'Base Summary 2015-16'!F82)</f>
        <v/>
      </c>
      <c r="G83" s="15"/>
      <c r="H83" s="270"/>
      <c r="I83" s="270"/>
      <c r="J83" s="270"/>
      <c r="K83" s="270"/>
      <c r="L83" s="270"/>
      <c r="M83" s="270"/>
      <c r="N83" s="270"/>
      <c r="O83" s="270"/>
      <c r="P83" s="270"/>
      <c r="Q83" s="271"/>
      <c r="R83" s="272"/>
      <c r="S83" s="77">
        <f t="shared" si="0"/>
        <v>0</v>
      </c>
      <c r="T83" s="17"/>
    </row>
    <row r="84" spans="1:20" ht="12" customHeight="1" x14ac:dyDescent="0.2">
      <c r="A84" s="6"/>
      <c r="B84" s="6"/>
      <c r="C84" s="13"/>
      <c r="D84" s="19">
        <f t="shared" si="2"/>
        <v>73</v>
      </c>
      <c r="E84" s="70" t="str">
        <f>IF(OR('Base Summary 2015-16'!E83="",'Base Summary 2015-16'!E83="[Enter service]"),"",'Base Summary 2015-16'!E83)</f>
        <v/>
      </c>
      <c r="F84" s="71" t="str">
        <f>IF(OR('Base Summary 2015-16'!F83="",'Base Summary 2015-16'!F83="[Select]"),"",'Base Summary 2015-16'!F83)</f>
        <v/>
      </c>
      <c r="G84" s="15"/>
      <c r="H84" s="270"/>
      <c r="I84" s="270"/>
      <c r="J84" s="270"/>
      <c r="K84" s="270"/>
      <c r="L84" s="270"/>
      <c r="M84" s="270"/>
      <c r="N84" s="270"/>
      <c r="O84" s="270"/>
      <c r="P84" s="270"/>
      <c r="Q84" s="271"/>
      <c r="R84" s="272"/>
      <c r="S84" s="77">
        <f t="shared" si="0"/>
        <v>0</v>
      </c>
      <c r="T84" s="17"/>
    </row>
    <row r="85" spans="1:20" ht="12" customHeight="1" x14ac:dyDescent="0.2">
      <c r="A85" s="6"/>
      <c r="B85" s="6"/>
      <c r="C85" s="13"/>
      <c r="D85" s="19">
        <f t="shared" si="2"/>
        <v>74</v>
      </c>
      <c r="E85" s="70" t="str">
        <f>IF(OR('Base Summary 2015-16'!E84="",'Base Summary 2015-16'!E84="[Enter service]"),"",'Base Summary 2015-16'!E84)</f>
        <v/>
      </c>
      <c r="F85" s="71" t="str">
        <f>IF(OR('Base Summary 2015-16'!F84="",'Base Summary 2015-16'!F84="[Select]"),"",'Base Summary 2015-16'!F84)</f>
        <v/>
      </c>
      <c r="G85" s="15"/>
      <c r="H85" s="270"/>
      <c r="I85" s="270"/>
      <c r="J85" s="270"/>
      <c r="K85" s="270"/>
      <c r="L85" s="270"/>
      <c r="M85" s="270"/>
      <c r="N85" s="270"/>
      <c r="O85" s="270"/>
      <c r="P85" s="270"/>
      <c r="Q85" s="271"/>
      <c r="R85" s="272"/>
      <c r="S85" s="77">
        <f t="shared" si="0"/>
        <v>0</v>
      </c>
      <c r="T85" s="17"/>
    </row>
    <row r="86" spans="1:20" ht="12" customHeight="1" x14ac:dyDescent="0.2">
      <c r="A86" s="6"/>
      <c r="B86" s="6"/>
      <c r="C86" s="13"/>
      <c r="D86" s="19">
        <f t="shared" si="2"/>
        <v>75</v>
      </c>
      <c r="E86" s="70" t="str">
        <f>IF(OR('Base Summary 2015-16'!E85="",'Base Summary 2015-16'!E85="[Enter service]"),"",'Base Summary 2015-16'!E85)</f>
        <v/>
      </c>
      <c r="F86" s="71" t="str">
        <f>IF(OR('Base Summary 2015-16'!F85="",'Base Summary 2015-16'!F85="[Select]"),"",'Base Summary 2015-16'!F85)</f>
        <v/>
      </c>
      <c r="G86" s="15"/>
      <c r="H86" s="270"/>
      <c r="I86" s="270"/>
      <c r="J86" s="270"/>
      <c r="K86" s="270"/>
      <c r="L86" s="270"/>
      <c r="M86" s="270"/>
      <c r="N86" s="270"/>
      <c r="O86" s="270"/>
      <c r="P86" s="270"/>
      <c r="Q86" s="271"/>
      <c r="R86" s="272"/>
      <c r="S86" s="77">
        <f t="shared" si="0"/>
        <v>0</v>
      </c>
      <c r="T86" s="17"/>
    </row>
    <row r="87" spans="1:20" ht="12" customHeight="1" x14ac:dyDescent="0.2">
      <c r="A87" s="6"/>
      <c r="B87" s="6"/>
      <c r="C87" s="13"/>
      <c r="D87" s="19">
        <f t="shared" si="2"/>
        <v>76</v>
      </c>
      <c r="E87" s="70" t="str">
        <f>IF(OR('Base Summary 2015-16'!E86="",'Base Summary 2015-16'!E86="[Enter service]"),"",'Base Summary 2015-16'!E86)</f>
        <v/>
      </c>
      <c r="F87" s="71" t="str">
        <f>IF(OR('Base Summary 2015-16'!F86="",'Base Summary 2015-16'!F86="[Select]"),"",'Base Summary 2015-16'!F86)</f>
        <v/>
      </c>
      <c r="G87" s="15"/>
      <c r="H87" s="270"/>
      <c r="I87" s="270"/>
      <c r="J87" s="270"/>
      <c r="K87" s="270"/>
      <c r="L87" s="270"/>
      <c r="M87" s="270"/>
      <c r="N87" s="270"/>
      <c r="O87" s="270"/>
      <c r="P87" s="270"/>
      <c r="Q87" s="271"/>
      <c r="R87" s="272"/>
      <c r="S87" s="77">
        <f t="shared" si="0"/>
        <v>0</v>
      </c>
      <c r="T87" s="17"/>
    </row>
    <row r="88" spans="1:20" ht="12" customHeight="1" x14ac:dyDescent="0.2">
      <c r="A88" s="6"/>
      <c r="B88" s="6"/>
      <c r="C88" s="13"/>
      <c r="D88" s="19">
        <f t="shared" si="2"/>
        <v>77</v>
      </c>
      <c r="E88" s="70" t="str">
        <f>IF(OR('Base Summary 2015-16'!E87="",'Base Summary 2015-16'!E87="[Enter service]"),"",'Base Summary 2015-16'!E87)</f>
        <v/>
      </c>
      <c r="F88" s="71" t="str">
        <f>IF(OR('Base Summary 2015-16'!F87="",'Base Summary 2015-16'!F87="[Select]"),"",'Base Summary 2015-16'!F87)</f>
        <v/>
      </c>
      <c r="G88" s="15"/>
      <c r="H88" s="270"/>
      <c r="I88" s="270"/>
      <c r="J88" s="270"/>
      <c r="K88" s="270"/>
      <c r="L88" s="270"/>
      <c r="M88" s="270"/>
      <c r="N88" s="270"/>
      <c r="O88" s="270"/>
      <c r="P88" s="270"/>
      <c r="Q88" s="271"/>
      <c r="R88" s="272"/>
      <c r="S88" s="77">
        <f t="shared" si="0"/>
        <v>0</v>
      </c>
      <c r="T88" s="17"/>
    </row>
    <row r="89" spans="1:20" ht="12" customHeight="1" x14ac:dyDescent="0.2">
      <c r="A89" s="6"/>
      <c r="B89" s="6"/>
      <c r="C89" s="13"/>
      <c r="D89" s="19">
        <f t="shared" si="2"/>
        <v>78</v>
      </c>
      <c r="E89" s="70" t="str">
        <f>IF(OR('Base Summary 2015-16'!E88="",'Base Summary 2015-16'!E88="[Enter service]"),"",'Base Summary 2015-16'!E88)</f>
        <v/>
      </c>
      <c r="F89" s="71" t="str">
        <f>IF(OR('Base Summary 2015-16'!F88="",'Base Summary 2015-16'!F88="[Select]"),"",'Base Summary 2015-16'!F88)</f>
        <v/>
      </c>
      <c r="G89" s="15"/>
      <c r="H89" s="270"/>
      <c r="I89" s="270"/>
      <c r="J89" s="270"/>
      <c r="K89" s="270"/>
      <c r="L89" s="270"/>
      <c r="M89" s="270"/>
      <c r="N89" s="270"/>
      <c r="O89" s="270"/>
      <c r="P89" s="270"/>
      <c r="Q89" s="271"/>
      <c r="R89" s="272"/>
      <c r="S89" s="77">
        <f t="shared" si="0"/>
        <v>0</v>
      </c>
      <c r="T89" s="17"/>
    </row>
    <row r="90" spans="1:20" ht="12" customHeight="1" x14ac:dyDescent="0.2">
      <c r="A90" s="6"/>
      <c r="B90" s="6"/>
      <c r="C90" s="13"/>
      <c r="D90" s="19">
        <f t="shared" si="2"/>
        <v>79</v>
      </c>
      <c r="E90" s="70" t="str">
        <f>IF(OR('Base Summary 2015-16'!E89="",'Base Summary 2015-16'!E89="[Enter service]"),"",'Base Summary 2015-16'!E89)</f>
        <v/>
      </c>
      <c r="F90" s="71" t="str">
        <f>IF(OR('Base Summary 2015-16'!F89="",'Base Summary 2015-16'!F89="[Select]"),"",'Base Summary 2015-16'!F89)</f>
        <v/>
      </c>
      <c r="G90" s="15"/>
      <c r="H90" s="270"/>
      <c r="I90" s="270"/>
      <c r="J90" s="270"/>
      <c r="K90" s="270"/>
      <c r="L90" s="270"/>
      <c r="M90" s="270"/>
      <c r="N90" s="270"/>
      <c r="O90" s="270"/>
      <c r="P90" s="270"/>
      <c r="Q90" s="271"/>
      <c r="R90" s="272"/>
      <c r="S90" s="77">
        <f t="shared" si="0"/>
        <v>0</v>
      </c>
      <c r="T90" s="17"/>
    </row>
    <row r="91" spans="1:20" ht="12" customHeight="1" x14ac:dyDescent="0.2">
      <c r="A91" s="6"/>
      <c r="B91" s="6"/>
      <c r="C91" s="13"/>
      <c r="D91" s="19">
        <f t="shared" si="2"/>
        <v>80</v>
      </c>
      <c r="E91" s="70" t="str">
        <f>IF(OR('Base Summary 2015-16'!E90="",'Base Summary 2015-16'!E90="[Enter service]"),"",'Base Summary 2015-16'!E90)</f>
        <v/>
      </c>
      <c r="F91" s="71" t="str">
        <f>IF(OR('Base Summary 2015-16'!F90="",'Base Summary 2015-16'!F90="[Select]"),"",'Base Summary 2015-16'!F90)</f>
        <v/>
      </c>
      <c r="G91" s="15"/>
      <c r="H91" s="270"/>
      <c r="I91" s="270"/>
      <c r="J91" s="270"/>
      <c r="K91" s="270"/>
      <c r="L91" s="270"/>
      <c r="M91" s="270"/>
      <c r="N91" s="270"/>
      <c r="O91" s="270"/>
      <c r="P91" s="270"/>
      <c r="Q91" s="271"/>
      <c r="R91" s="272"/>
      <c r="S91" s="77">
        <f t="shared" si="0"/>
        <v>0</v>
      </c>
      <c r="T91" s="17"/>
    </row>
    <row r="92" spans="1:20" ht="12" customHeight="1" x14ac:dyDescent="0.2">
      <c r="A92" s="6"/>
      <c r="B92" s="6"/>
      <c r="C92" s="13"/>
      <c r="D92" s="19">
        <f t="shared" si="2"/>
        <v>81</v>
      </c>
      <c r="E92" s="70" t="str">
        <f>IF(OR('Base Summary 2015-16'!E91="",'Base Summary 2015-16'!E91="[Enter service]"),"",'Base Summary 2015-16'!E91)</f>
        <v/>
      </c>
      <c r="F92" s="71" t="str">
        <f>IF(OR('Base Summary 2015-16'!F91="",'Base Summary 2015-16'!F91="[Select]"),"",'Base Summary 2015-16'!F91)</f>
        <v/>
      </c>
      <c r="G92" s="15"/>
      <c r="H92" s="270"/>
      <c r="I92" s="270"/>
      <c r="J92" s="270"/>
      <c r="K92" s="270"/>
      <c r="L92" s="270"/>
      <c r="M92" s="270"/>
      <c r="N92" s="270"/>
      <c r="O92" s="270"/>
      <c r="P92" s="270"/>
      <c r="Q92" s="271"/>
      <c r="R92" s="272"/>
      <c r="S92" s="77">
        <f t="shared" si="0"/>
        <v>0</v>
      </c>
      <c r="T92" s="17"/>
    </row>
    <row r="93" spans="1:20" ht="12" customHeight="1" x14ac:dyDescent="0.2">
      <c r="A93" s="6"/>
      <c r="B93" s="6"/>
      <c r="C93" s="13"/>
      <c r="D93" s="19">
        <f t="shared" si="2"/>
        <v>82</v>
      </c>
      <c r="E93" s="70" t="str">
        <f>IF(OR('Base Summary 2015-16'!E92="",'Base Summary 2015-16'!E92="[Enter service]"),"",'Base Summary 2015-16'!E92)</f>
        <v/>
      </c>
      <c r="F93" s="71" t="str">
        <f>IF(OR('Base Summary 2015-16'!F92="",'Base Summary 2015-16'!F92="[Select]"),"",'Base Summary 2015-16'!F92)</f>
        <v/>
      </c>
      <c r="G93" s="15"/>
      <c r="H93" s="270"/>
      <c r="I93" s="270"/>
      <c r="J93" s="270"/>
      <c r="K93" s="270"/>
      <c r="L93" s="270"/>
      <c r="M93" s="270"/>
      <c r="N93" s="270"/>
      <c r="O93" s="270"/>
      <c r="P93" s="270"/>
      <c r="Q93" s="271"/>
      <c r="R93" s="272"/>
      <c r="S93" s="77">
        <f t="shared" si="0"/>
        <v>0</v>
      </c>
      <c r="T93" s="17"/>
    </row>
    <row r="94" spans="1:20" ht="12" customHeight="1" x14ac:dyDescent="0.2">
      <c r="A94" s="6"/>
      <c r="B94" s="6"/>
      <c r="C94" s="13"/>
      <c r="D94" s="19">
        <f t="shared" si="2"/>
        <v>83</v>
      </c>
      <c r="E94" s="70" t="str">
        <f>IF(OR('Base Summary 2015-16'!E93="",'Base Summary 2015-16'!E93="[Enter service]"),"",'Base Summary 2015-16'!E93)</f>
        <v/>
      </c>
      <c r="F94" s="71" t="str">
        <f>IF(OR('Base Summary 2015-16'!F93="",'Base Summary 2015-16'!F93="[Select]"),"",'Base Summary 2015-16'!F93)</f>
        <v/>
      </c>
      <c r="G94" s="15"/>
      <c r="H94" s="270"/>
      <c r="I94" s="270"/>
      <c r="J94" s="270"/>
      <c r="K94" s="270"/>
      <c r="L94" s="270"/>
      <c r="M94" s="270"/>
      <c r="N94" s="270"/>
      <c r="O94" s="270"/>
      <c r="P94" s="270"/>
      <c r="Q94" s="271"/>
      <c r="R94" s="272"/>
      <c r="S94" s="77">
        <f t="shared" si="0"/>
        <v>0</v>
      </c>
      <c r="T94" s="17"/>
    </row>
    <row r="95" spans="1:20" ht="12" customHeight="1" x14ac:dyDescent="0.2">
      <c r="A95" s="6"/>
      <c r="B95" s="6"/>
      <c r="C95" s="13"/>
      <c r="D95" s="19">
        <f t="shared" si="2"/>
        <v>84</v>
      </c>
      <c r="E95" s="70" t="str">
        <f>IF(OR('Base Summary 2015-16'!E94="",'Base Summary 2015-16'!E94="[Enter service]"),"",'Base Summary 2015-16'!E94)</f>
        <v/>
      </c>
      <c r="F95" s="71" t="str">
        <f>IF(OR('Base Summary 2015-16'!F94="",'Base Summary 2015-16'!F94="[Select]"),"",'Base Summary 2015-16'!F94)</f>
        <v/>
      </c>
      <c r="G95" s="15"/>
      <c r="H95" s="270"/>
      <c r="I95" s="270"/>
      <c r="J95" s="270"/>
      <c r="K95" s="270"/>
      <c r="L95" s="270"/>
      <c r="M95" s="270"/>
      <c r="N95" s="270"/>
      <c r="O95" s="270"/>
      <c r="P95" s="270"/>
      <c r="Q95" s="271"/>
      <c r="R95" s="272"/>
      <c r="S95" s="77">
        <f t="shared" si="0"/>
        <v>0</v>
      </c>
      <c r="T95" s="17"/>
    </row>
    <row r="96" spans="1:20" ht="12" customHeight="1" x14ac:dyDescent="0.2">
      <c r="A96" s="6"/>
      <c r="B96" s="6"/>
      <c r="C96" s="13"/>
      <c r="D96" s="19">
        <f t="shared" si="2"/>
        <v>85</v>
      </c>
      <c r="E96" s="70" t="str">
        <f>IF(OR('Base Summary 2015-16'!E95="",'Base Summary 2015-16'!E95="[Enter service]"),"",'Base Summary 2015-16'!E95)</f>
        <v/>
      </c>
      <c r="F96" s="71" t="str">
        <f>IF(OR('Base Summary 2015-16'!F95="",'Base Summary 2015-16'!F95="[Select]"),"",'Base Summary 2015-16'!F95)</f>
        <v/>
      </c>
      <c r="G96" s="15"/>
      <c r="H96" s="270"/>
      <c r="I96" s="270"/>
      <c r="J96" s="270"/>
      <c r="K96" s="270"/>
      <c r="L96" s="270"/>
      <c r="M96" s="270"/>
      <c r="N96" s="270"/>
      <c r="O96" s="270"/>
      <c r="P96" s="270"/>
      <c r="Q96" s="271"/>
      <c r="R96" s="272"/>
      <c r="S96" s="77">
        <f t="shared" si="0"/>
        <v>0</v>
      </c>
      <c r="T96" s="17"/>
    </row>
    <row r="97" spans="1:20" ht="12" customHeight="1" x14ac:dyDescent="0.2">
      <c r="A97" s="6"/>
      <c r="B97" s="6"/>
      <c r="C97" s="13"/>
      <c r="D97" s="19">
        <f t="shared" si="2"/>
        <v>86</v>
      </c>
      <c r="E97" s="70" t="str">
        <f>IF(OR('Base Summary 2015-16'!E96="",'Base Summary 2015-16'!E96="[Enter service]"),"",'Base Summary 2015-16'!E96)</f>
        <v/>
      </c>
      <c r="F97" s="71" t="str">
        <f>IF(OR('Base Summary 2015-16'!F96="",'Base Summary 2015-16'!F96="[Select]"),"",'Base Summary 2015-16'!F96)</f>
        <v/>
      </c>
      <c r="G97" s="15"/>
      <c r="H97" s="270"/>
      <c r="I97" s="270"/>
      <c r="J97" s="270"/>
      <c r="K97" s="270"/>
      <c r="L97" s="270"/>
      <c r="M97" s="270"/>
      <c r="N97" s="270"/>
      <c r="O97" s="270"/>
      <c r="P97" s="270"/>
      <c r="Q97" s="271"/>
      <c r="R97" s="272"/>
      <c r="S97" s="77">
        <f t="shared" si="0"/>
        <v>0</v>
      </c>
      <c r="T97" s="17"/>
    </row>
    <row r="98" spans="1:20" ht="12" customHeight="1" x14ac:dyDescent="0.2">
      <c r="A98" s="6"/>
      <c r="B98" s="6"/>
      <c r="C98" s="13"/>
      <c r="D98" s="19">
        <f t="shared" si="2"/>
        <v>87</v>
      </c>
      <c r="E98" s="70" t="str">
        <f>IF(OR('Base Summary 2015-16'!E97="",'Base Summary 2015-16'!E97="[Enter service]"),"",'Base Summary 2015-16'!E97)</f>
        <v/>
      </c>
      <c r="F98" s="71" t="str">
        <f>IF(OR('Base Summary 2015-16'!F97="",'Base Summary 2015-16'!F97="[Select]"),"",'Base Summary 2015-16'!F97)</f>
        <v/>
      </c>
      <c r="G98" s="15"/>
      <c r="H98" s="270"/>
      <c r="I98" s="270"/>
      <c r="J98" s="270"/>
      <c r="K98" s="270"/>
      <c r="L98" s="270"/>
      <c r="M98" s="270"/>
      <c r="N98" s="270"/>
      <c r="O98" s="270"/>
      <c r="P98" s="270"/>
      <c r="Q98" s="271"/>
      <c r="R98" s="272"/>
      <c r="S98" s="77">
        <f t="shared" si="0"/>
        <v>0</v>
      </c>
      <c r="T98" s="17"/>
    </row>
    <row r="99" spans="1:20" ht="12" customHeight="1" x14ac:dyDescent="0.2">
      <c r="A99" s="6"/>
      <c r="B99" s="6"/>
      <c r="C99" s="13"/>
      <c r="D99" s="19">
        <f t="shared" si="2"/>
        <v>88</v>
      </c>
      <c r="E99" s="70" t="str">
        <f>IF(OR('Base Summary 2015-16'!E98="",'Base Summary 2015-16'!E98="[Enter service]"),"",'Base Summary 2015-16'!E98)</f>
        <v/>
      </c>
      <c r="F99" s="71" t="str">
        <f>IF(OR('Base Summary 2015-16'!F98="",'Base Summary 2015-16'!F98="[Select]"),"",'Base Summary 2015-16'!F98)</f>
        <v/>
      </c>
      <c r="G99" s="15"/>
      <c r="H99" s="270"/>
      <c r="I99" s="270"/>
      <c r="J99" s="270"/>
      <c r="K99" s="270"/>
      <c r="L99" s="270"/>
      <c r="M99" s="270"/>
      <c r="N99" s="270"/>
      <c r="O99" s="270"/>
      <c r="P99" s="270"/>
      <c r="Q99" s="271"/>
      <c r="R99" s="272"/>
      <c r="S99" s="77">
        <f t="shared" si="0"/>
        <v>0</v>
      </c>
      <c r="T99" s="17"/>
    </row>
    <row r="100" spans="1:20" ht="12" customHeight="1" x14ac:dyDescent="0.2">
      <c r="A100" s="6"/>
      <c r="B100" s="6"/>
      <c r="C100" s="13"/>
      <c r="D100" s="19">
        <f t="shared" si="2"/>
        <v>89</v>
      </c>
      <c r="E100" s="70" t="str">
        <f>IF(OR('Base Summary 2015-16'!E99="",'Base Summary 2015-16'!E99="[Enter service]"),"",'Base Summary 2015-16'!E99)</f>
        <v/>
      </c>
      <c r="F100" s="71" t="str">
        <f>IF(OR('Base Summary 2015-16'!F99="",'Base Summary 2015-16'!F99="[Select]"),"",'Base Summary 2015-16'!F99)</f>
        <v/>
      </c>
      <c r="G100" s="15"/>
      <c r="H100" s="270"/>
      <c r="I100" s="270"/>
      <c r="J100" s="270"/>
      <c r="K100" s="270"/>
      <c r="L100" s="270"/>
      <c r="M100" s="270"/>
      <c r="N100" s="270"/>
      <c r="O100" s="270"/>
      <c r="P100" s="270"/>
      <c r="Q100" s="271"/>
      <c r="R100" s="272"/>
      <c r="S100" s="77">
        <f t="shared" si="0"/>
        <v>0</v>
      </c>
      <c r="T100" s="17"/>
    </row>
    <row r="101" spans="1:20" ht="12" customHeight="1" x14ac:dyDescent="0.2">
      <c r="A101" s="6"/>
      <c r="B101" s="6"/>
      <c r="C101" s="13"/>
      <c r="D101" s="19">
        <f t="shared" si="2"/>
        <v>90</v>
      </c>
      <c r="E101" s="70" t="str">
        <f>IF(OR('Base Summary 2015-16'!E100="",'Base Summary 2015-16'!E100="[Enter service]"),"",'Base Summary 2015-16'!E100)</f>
        <v/>
      </c>
      <c r="F101" s="71" t="str">
        <f>IF(OR('Base Summary 2015-16'!F100="",'Base Summary 2015-16'!F100="[Select]"),"",'Base Summary 2015-16'!F100)</f>
        <v/>
      </c>
      <c r="G101" s="15"/>
      <c r="H101" s="270"/>
      <c r="I101" s="270"/>
      <c r="J101" s="270"/>
      <c r="K101" s="270"/>
      <c r="L101" s="270"/>
      <c r="M101" s="270"/>
      <c r="N101" s="270"/>
      <c r="O101" s="270"/>
      <c r="P101" s="270"/>
      <c r="Q101" s="271"/>
      <c r="R101" s="272"/>
      <c r="S101" s="77">
        <f t="shared" si="0"/>
        <v>0</v>
      </c>
      <c r="T101" s="17"/>
    </row>
    <row r="102" spans="1:20" ht="12" customHeight="1" x14ac:dyDescent="0.2">
      <c r="A102" s="6"/>
      <c r="B102" s="6"/>
      <c r="C102" s="13"/>
      <c r="D102" s="19">
        <f t="shared" si="2"/>
        <v>91</v>
      </c>
      <c r="E102" s="70" t="str">
        <f>IF(OR('Base Summary 2015-16'!E101="",'Base Summary 2015-16'!E101="[Enter service]"),"",'Base Summary 2015-16'!E101)</f>
        <v/>
      </c>
      <c r="F102" s="71" t="str">
        <f>IF(OR('Base Summary 2015-16'!F101="",'Base Summary 2015-16'!F101="[Select]"),"",'Base Summary 2015-16'!F101)</f>
        <v/>
      </c>
      <c r="G102" s="15"/>
      <c r="H102" s="270"/>
      <c r="I102" s="270"/>
      <c r="J102" s="270"/>
      <c r="K102" s="270"/>
      <c r="L102" s="270"/>
      <c r="M102" s="270"/>
      <c r="N102" s="270"/>
      <c r="O102" s="270"/>
      <c r="P102" s="270"/>
      <c r="Q102" s="271"/>
      <c r="R102" s="272"/>
      <c r="S102" s="77">
        <f t="shared" si="0"/>
        <v>0</v>
      </c>
      <c r="T102" s="17"/>
    </row>
    <row r="103" spans="1:20" ht="12" customHeight="1" x14ac:dyDescent="0.2">
      <c r="A103" s="6"/>
      <c r="B103" s="6"/>
      <c r="C103" s="13"/>
      <c r="D103" s="19">
        <f t="shared" si="2"/>
        <v>92</v>
      </c>
      <c r="E103" s="70" t="str">
        <f>IF(OR('Base Summary 2015-16'!E102="",'Base Summary 2015-16'!E102="[Enter service]"),"",'Base Summary 2015-16'!E102)</f>
        <v/>
      </c>
      <c r="F103" s="71" t="str">
        <f>IF(OR('Base Summary 2015-16'!F102="",'Base Summary 2015-16'!F102="[Select]"),"",'Base Summary 2015-16'!F102)</f>
        <v/>
      </c>
      <c r="G103" s="15"/>
      <c r="H103" s="270"/>
      <c r="I103" s="270"/>
      <c r="J103" s="270"/>
      <c r="K103" s="270"/>
      <c r="L103" s="270"/>
      <c r="M103" s="270"/>
      <c r="N103" s="270"/>
      <c r="O103" s="270"/>
      <c r="P103" s="270"/>
      <c r="Q103" s="271"/>
      <c r="R103" s="272"/>
      <c r="S103" s="77">
        <f t="shared" si="0"/>
        <v>0</v>
      </c>
      <c r="T103" s="17"/>
    </row>
    <row r="104" spans="1:20" ht="12" customHeight="1" x14ac:dyDescent="0.2">
      <c r="A104" s="6"/>
      <c r="B104" s="6"/>
      <c r="C104" s="13"/>
      <c r="D104" s="19">
        <f t="shared" si="2"/>
        <v>93</v>
      </c>
      <c r="E104" s="70" t="str">
        <f>IF(OR('Base Summary 2015-16'!E103="",'Base Summary 2015-16'!E103="[Enter service]"),"",'Base Summary 2015-16'!E103)</f>
        <v/>
      </c>
      <c r="F104" s="71" t="str">
        <f>IF(OR('Base Summary 2015-16'!F103="",'Base Summary 2015-16'!F103="[Select]"),"",'Base Summary 2015-16'!F103)</f>
        <v/>
      </c>
      <c r="G104" s="15"/>
      <c r="H104" s="270"/>
      <c r="I104" s="270"/>
      <c r="J104" s="270"/>
      <c r="K104" s="270"/>
      <c r="L104" s="270"/>
      <c r="M104" s="270"/>
      <c r="N104" s="270"/>
      <c r="O104" s="270"/>
      <c r="P104" s="270"/>
      <c r="Q104" s="271"/>
      <c r="R104" s="272"/>
      <c r="S104" s="77">
        <f t="shared" si="0"/>
        <v>0</v>
      </c>
      <c r="T104" s="17"/>
    </row>
    <row r="105" spans="1:20" ht="12" customHeight="1" x14ac:dyDescent="0.2">
      <c r="A105" s="6"/>
      <c r="B105" s="6"/>
      <c r="C105" s="13"/>
      <c r="D105" s="19">
        <f t="shared" si="2"/>
        <v>94</v>
      </c>
      <c r="E105" s="70" t="str">
        <f>IF(OR('Base Summary 2015-16'!E104="",'Base Summary 2015-16'!E104="[Enter service]"),"",'Base Summary 2015-16'!E104)</f>
        <v/>
      </c>
      <c r="F105" s="71" t="str">
        <f>IF(OR('Base Summary 2015-16'!F104="",'Base Summary 2015-16'!F104="[Select]"),"",'Base Summary 2015-16'!F104)</f>
        <v/>
      </c>
      <c r="G105" s="15"/>
      <c r="H105" s="270"/>
      <c r="I105" s="270"/>
      <c r="J105" s="270"/>
      <c r="K105" s="270"/>
      <c r="L105" s="270"/>
      <c r="M105" s="270"/>
      <c r="N105" s="270"/>
      <c r="O105" s="270"/>
      <c r="P105" s="270"/>
      <c r="Q105" s="271"/>
      <c r="R105" s="272"/>
      <c r="S105" s="77">
        <f t="shared" si="0"/>
        <v>0</v>
      </c>
      <c r="T105" s="17"/>
    </row>
    <row r="106" spans="1:20" ht="12" customHeight="1" x14ac:dyDescent="0.2">
      <c r="A106" s="6"/>
      <c r="B106" s="6"/>
      <c r="C106" s="13"/>
      <c r="D106" s="19">
        <f t="shared" si="2"/>
        <v>95</v>
      </c>
      <c r="E106" s="70" t="str">
        <f>IF(OR('Base Summary 2015-16'!E105="",'Base Summary 2015-16'!E105="[Enter service]"),"",'Base Summary 2015-16'!E105)</f>
        <v/>
      </c>
      <c r="F106" s="71" t="str">
        <f>IF(OR('Base Summary 2015-16'!F105="",'Base Summary 2015-16'!F105="[Select]"),"",'Base Summary 2015-16'!F105)</f>
        <v/>
      </c>
      <c r="G106" s="15"/>
      <c r="H106" s="270"/>
      <c r="I106" s="270"/>
      <c r="J106" s="270"/>
      <c r="K106" s="270"/>
      <c r="L106" s="270"/>
      <c r="M106" s="270"/>
      <c r="N106" s="270"/>
      <c r="O106" s="270"/>
      <c r="P106" s="270"/>
      <c r="Q106" s="271"/>
      <c r="R106" s="272"/>
      <c r="S106" s="77">
        <f t="shared" si="0"/>
        <v>0</v>
      </c>
      <c r="T106" s="17"/>
    </row>
    <row r="107" spans="1:20" ht="12" customHeight="1" x14ac:dyDescent="0.2">
      <c r="A107" s="6"/>
      <c r="B107" s="6"/>
      <c r="C107" s="13"/>
      <c r="D107" s="19">
        <f t="shared" si="2"/>
        <v>96</v>
      </c>
      <c r="E107" s="70" t="str">
        <f>IF(OR('Base Summary 2015-16'!E106="",'Base Summary 2015-16'!E106="[Enter service]"),"",'Base Summary 2015-16'!E106)</f>
        <v/>
      </c>
      <c r="F107" s="71" t="str">
        <f>IF(OR('Base Summary 2015-16'!F106="",'Base Summary 2015-16'!F106="[Select]"),"",'Base Summary 2015-16'!F106)</f>
        <v/>
      </c>
      <c r="G107" s="15"/>
      <c r="H107" s="270"/>
      <c r="I107" s="270"/>
      <c r="J107" s="270"/>
      <c r="K107" s="270"/>
      <c r="L107" s="270"/>
      <c r="M107" s="270"/>
      <c r="N107" s="270"/>
      <c r="O107" s="270"/>
      <c r="P107" s="270"/>
      <c r="Q107" s="271"/>
      <c r="R107" s="272"/>
      <c r="S107" s="77">
        <f t="shared" si="0"/>
        <v>0</v>
      </c>
      <c r="T107" s="17"/>
    </row>
    <row r="108" spans="1:20" ht="12" customHeight="1" x14ac:dyDescent="0.2">
      <c r="A108" s="6"/>
      <c r="B108" s="6"/>
      <c r="C108" s="13"/>
      <c r="D108" s="19">
        <f t="shared" si="2"/>
        <v>97</v>
      </c>
      <c r="E108" s="70" t="str">
        <f>IF(OR('Base Summary 2015-16'!E107="",'Base Summary 2015-16'!E107="[Enter service]"),"",'Base Summary 2015-16'!E107)</f>
        <v/>
      </c>
      <c r="F108" s="71" t="str">
        <f>IF(OR('Base Summary 2015-16'!F107="",'Base Summary 2015-16'!F107="[Select]"),"",'Base Summary 2015-16'!F107)</f>
        <v/>
      </c>
      <c r="G108" s="15"/>
      <c r="H108" s="270"/>
      <c r="I108" s="270"/>
      <c r="J108" s="270"/>
      <c r="K108" s="270"/>
      <c r="L108" s="270"/>
      <c r="M108" s="270"/>
      <c r="N108" s="270"/>
      <c r="O108" s="270"/>
      <c r="P108" s="270"/>
      <c r="Q108" s="271"/>
      <c r="R108" s="272"/>
      <c r="S108" s="77">
        <f t="shared" si="0"/>
        <v>0</v>
      </c>
      <c r="T108" s="17"/>
    </row>
    <row r="109" spans="1:20" ht="12" customHeight="1" x14ac:dyDescent="0.2">
      <c r="A109" s="6"/>
      <c r="B109" s="6"/>
      <c r="C109" s="13"/>
      <c r="D109" s="19">
        <f t="shared" si="2"/>
        <v>98</v>
      </c>
      <c r="E109" s="70" t="str">
        <f>IF(OR('Base Summary 2015-16'!E108="",'Base Summary 2015-16'!E108="[Enter service]"),"",'Base Summary 2015-16'!E108)</f>
        <v/>
      </c>
      <c r="F109" s="71" t="str">
        <f>IF(OR('Base Summary 2015-16'!F108="",'Base Summary 2015-16'!F108="[Select]"),"",'Base Summary 2015-16'!F108)</f>
        <v/>
      </c>
      <c r="G109" s="15"/>
      <c r="H109" s="270"/>
      <c r="I109" s="270"/>
      <c r="J109" s="270"/>
      <c r="K109" s="270"/>
      <c r="L109" s="270"/>
      <c r="M109" s="270"/>
      <c r="N109" s="270"/>
      <c r="O109" s="270"/>
      <c r="P109" s="270"/>
      <c r="Q109" s="271"/>
      <c r="R109" s="272"/>
      <c r="S109" s="77">
        <f t="shared" si="0"/>
        <v>0</v>
      </c>
      <c r="T109" s="17"/>
    </row>
    <row r="110" spans="1:20" ht="12" customHeight="1" x14ac:dyDescent="0.2">
      <c r="A110" s="6"/>
      <c r="B110" s="6"/>
      <c r="C110" s="13"/>
      <c r="D110" s="19">
        <f t="shared" si="2"/>
        <v>99</v>
      </c>
      <c r="E110" s="70" t="str">
        <f>IF(OR('Base Summary 2015-16'!E109="",'Base Summary 2015-16'!E109="[Enter service]"),"",'Base Summary 2015-16'!E109)</f>
        <v/>
      </c>
      <c r="F110" s="71" t="str">
        <f>IF(OR('Base Summary 2015-16'!F109="",'Base Summary 2015-16'!F109="[Select]"),"",'Base Summary 2015-16'!F109)</f>
        <v/>
      </c>
      <c r="G110" s="15"/>
      <c r="H110" s="270"/>
      <c r="I110" s="270"/>
      <c r="J110" s="270"/>
      <c r="K110" s="270"/>
      <c r="L110" s="270"/>
      <c r="M110" s="270"/>
      <c r="N110" s="270"/>
      <c r="O110" s="270"/>
      <c r="P110" s="270"/>
      <c r="Q110" s="271"/>
      <c r="R110" s="272"/>
      <c r="S110" s="77">
        <f t="shared" si="0"/>
        <v>0</v>
      </c>
      <c r="T110" s="17"/>
    </row>
    <row r="111" spans="1:20" ht="12" customHeight="1" x14ac:dyDescent="0.2">
      <c r="A111" s="6"/>
      <c r="B111" s="6"/>
      <c r="C111" s="13"/>
      <c r="D111" s="19">
        <f t="shared" si="2"/>
        <v>100</v>
      </c>
      <c r="E111" s="70" t="str">
        <f>IF(OR('Base Summary 2015-16'!E110="",'Base Summary 2015-16'!E110="[Enter service]"),"",'Base Summary 2015-16'!E110)</f>
        <v/>
      </c>
      <c r="F111" s="71" t="str">
        <f>IF(OR('Base Summary 2015-16'!F110="",'Base Summary 2015-16'!F110="[Select]"),"",'Base Summary 2015-16'!F110)</f>
        <v/>
      </c>
      <c r="G111" s="15"/>
      <c r="H111" s="270"/>
      <c r="I111" s="270"/>
      <c r="J111" s="270"/>
      <c r="K111" s="270"/>
      <c r="L111" s="270"/>
      <c r="M111" s="270"/>
      <c r="N111" s="270"/>
      <c r="O111" s="270"/>
      <c r="P111" s="270"/>
      <c r="Q111" s="271"/>
      <c r="R111" s="272"/>
      <c r="S111" s="77">
        <f t="shared" si="0"/>
        <v>0</v>
      </c>
      <c r="T111" s="17"/>
    </row>
    <row r="112" spans="1:20" ht="12" customHeight="1" x14ac:dyDescent="0.2">
      <c r="A112" s="6"/>
      <c r="B112" s="6"/>
      <c r="C112" s="13"/>
      <c r="D112" s="19">
        <f t="shared" si="2"/>
        <v>101</v>
      </c>
      <c r="E112" s="70" t="str">
        <f>IF(OR('Base Summary 2015-16'!E111="",'Base Summary 2015-16'!E111="[Enter service]"),"",'Base Summary 2015-16'!E111)</f>
        <v/>
      </c>
      <c r="F112" s="71" t="str">
        <f>IF(OR('Base Summary 2015-16'!F111="",'Base Summary 2015-16'!F111="[Select]"),"",'Base Summary 2015-16'!F111)</f>
        <v/>
      </c>
      <c r="G112" s="15"/>
      <c r="H112" s="270"/>
      <c r="I112" s="270"/>
      <c r="J112" s="270"/>
      <c r="K112" s="270"/>
      <c r="L112" s="270"/>
      <c r="M112" s="270"/>
      <c r="N112" s="270"/>
      <c r="O112" s="270"/>
      <c r="P112" s="270"/>
      <c r="Q112" s="271"/>
      <c r="R112" s="272"/>
      <c r="S112" s="77">
        <f t="shared" si="0"/>
        <v>0</v>
      </c>
      <c r="T112" s="17"/>
    </row>
    <row r="113" spans="1:20" ht="12" customHeight="1" x14ac:dyDescent="0.2">
      <c r="A113" s="6"/>
      <c r="B113" s="6"/>
      <c r="C113" s="13"/>
      <c r="D113" s="19">
        <f t="shared" si="2"/>
        <v>102</v>
      </c>
      <c r="E113" s="70" t="str">
        <f>IF(OR('Base Summary 2015-16'!E112="",'Base Summary 2015-16'!E112="[Enter service]"),"",'Base Summary 2015-16'!E112)</f>
        <v/>
      </c>
      <c r="F113" s="71" t="str">
        <f>IF(OR('Base Summary 2015-16'!F112="",'Base Summary 2015-16'!F112="[Select]"),"",'Base Summary 2015-16'!F112)</f>
        <v/>
      </c>
      <c r="G113" s="15"/>
      <c r="H113" s="270"/>
      <c r="I113" s="270"/>
      <c r="J113" s="270"/>
      <c r="K113" s="270"/>
      <c r="L113" s="270"/>
      <c r="M113" s="270"/>
      <c r="N113" s="270"/>
      <c r="O113" s="270"/>
      <c r="P113" s="270"/>
      <c r="Q113" s="271"/>
      <c r="R113" s="272"/>
      <c r="S113" s="77">
        <f t="shared" si="0"/>
        <v>0</v>
      </c>
      <c r="T113" s="17"/>
    </row>
    <row r="114" spans="1:20" ht="12" customHeight="1" x14ac:dyDescent="0.2">
      <c r="A114" s="6"/>
      <c r="B114" s="6"/>
      <c r="C114" s="13"/>
      <c r="D114" s="19">
        <f t="shared" si="2"/>
        <v>103</v>
      </c>
      <c r="E114" s="70" t="str">
        <f>IF(OR('Base Summary 2015-16'!E113="",'Base Summary 2015-16'!E113="[Enter service]"),"",'Base Summary 2015-16'!E113)</f>
        <v/>
      </c>
      <c r="F114" s="71" t="str">
        <f>IF(OR('Base Summary 2015-16'!F113="",'Base Summary 2015-16'!F113="[Select]"),"",'Base Summary 2015-16'!F113)</f>
        <v/>
      </c>
      <c r="G114" s="15"/>
      <c r="H114" s="270"/>
      <c r="I114" s="270"/>
      <c r="J114" s="270"/>
      <c r="K114" s="270"/>
      <c r="L114" s="270"/>
      <c r="M114" s="270"/>
      <c r="N114" s="270"/>
      <c r="O114" s="270"/>
      <c r="P114" s="270"/>
      <c r="Q114" s="271"/>
      <c r="R114" s="272"/>
      <c r="S114" s="77">
        <f t="shared" si="0"/>
        <v>0</v>
      </c>
      <c r="T114" s="17"/>
    </row>
    <row r="115" spans="1:20" ht="12" customHeight="1" x14ac:dyDescent="0.2">
      <c r="A115" s="6"/>
      <c r="B115" s="6"/>
      <c r="C115" s="13"/>
      <c r="D115" s="19">
        <f t="shared" si="2"/>
        <v>104</v>
      </c>
      <c r="E115" s="70" t="str">
        <f>IF(OR('Base Summary 2015-16'!E114="",'Base Summary 2015-16'!E114="[Enter service]"),"",'Base Summary 2015-16'!E114)</f>
        <v/>
      </c>
      <c r="F115" s="71" t="str">
        <f>IF(OR('Base Summary 2015-16'!F114="",'Base Summary 2015-16'!F114="[Select]"),"",'Base Summary 2015-16'!F114)</f>
        <v/>
      </c>
      <c r="G115" s="15"/>
      <c r="H115" s="270"/>
      <c r="I115" s="270"/>
      <c r="J115" s="270"/>
      <c r="K115" s="270"/>
      <c r="L115" s="270"/>
      <c r="M115" s="270"/>
      <c r="N115" s="270"/>
      <c r="O115" s="270"/>
      <c r="P115" s="270"/>
      <c r="Q115" s="271"/>
      <c r="R115" s="272"/>
      <c r="S115" s="77">
        <f t="shared" si="0"/>
        <v>0</v>
      </c>
      <c r="T115" s="17"/>
    </row>
    <row r="116" spans="1:20" ht="12" customHeight="1" x14ac:dyDescent="0.2">
      <c r="A116" s="6"/>
      <c r="B116" s="6"/>
      <c r="C116" s="13"/>
      <c r="D116" s="19">
        <f t="shared" si="2"/>
        <v>105</v>
      </c>
      <c r="E116" s="70" t="str">
        <f>IF(OR('Base Summary 2015-16'!E115="",'Base Summary 2015-16'!E115="[Enter service]"),"",'Base Summary 2015-16'!E115)</f>
        <v/>
      </c>
      <c r="F116" s="71" t="str">
        <f>IF(OR('Base Summary 2015-16'!F115="",'Base Summary 2015-16'!F115="[Select]"),"",'Base Summary 2015-16'!F115)</f>
        <v/>
      </c>
      <c r="G116" s="15"/>
      <c r="H116" s="270"/>
      <c r="I116" s="270"/>
      <c r="J116" s="270"/>
      <c r="K116" s="270"/>
      <c r="L116" s="270"/>
      <c r="M116" s="270"/>
      <c r="N116" s="270"/>
      <c r="O116" s="270"/>
      <c r="P116" s="270"/>
      <c r="Q116" s="271"/>
      <c r="R116" s="272"/>
      <c r="S116" s="77">
        <f t="shared" si="0"/>
        <v>0</v>
      </c>
      <c r="T116" s="17"/>
    </row>
    <row r="117" spans="1:20" ht="12" customHeight="1" x14ac:dyDescent="0.2">
      <c r="A117" s="6"/>
      <c r="B117" s="6"/>
      <c r="C117" s="13"/>
      <c r="D117" s="19">
        <f t="shared" si="2"/>
        <v>106</v>
      </c>
      <c r="E117" s="70" t="str">
        <f>IF(OR('Base Summary 2015-16'!E116="",'Base Summary 2015-16'!E116="[Enter service]"),"",'Base Summary 2015-16'!E116)</f>
        <v/>
      </c>
      <c r="F117" s="71" t="str">
        <f>IF(OR('Base Summary 2015-16'!F116="",'Base Summary 2015-16'!F116="[Select]"),"",'Base Summary 2015-16'!F116)</f>
        <v/>
      </c>
      <c r="G117" s="15"/>
      <c r="H117" s="270"/>
      <c r="I117" s="270"/>
      <c r="J117" s="270"/>
      <c r="K117" s="270"/>
      <c r="L117" s="270"/>
      <c r="M117" s="270"/>
      <c r="N117" s="270"/>
      <c r="O117" s="270"/>
      <c r="P117" s="270"/>
      <c r="Q117" s="271"/>
      <c r="R117" s="272"/>
      <c r="S117" s="77">
        <f t="shared" si="0"/>
        <v>0</v>
      </c>
      <c r="T117" s="17"/>
    </row>
    <row r="118" spans="1:20" ht="12" customHeight="1" x14ac:dyDescent="0.2">
      <c r="A118" s="6"/>
      <c r="B118" s="6"/>
      <c r="C118" s="13"/>
      <c r="D118" s="19">
        <f t="shared" si="2"/>
        <v>107</v>
      </c>
      <c r="E118" s="70" t="str">
        <f>IF(OR('Base Summary 2015-16'!E117="",'Base Summary 2015-16'!E117="[Enter service]"),"",'Base Summary 2015-16'!E117)</f>
        <v/>
      </c>
      <c r="F118" s="71" t="str">
        <f>IF(OR('Base Summary 2015-16'!F117="",'Base Summary 2015-16'!F117="[Select]"),"",'Base Summary 2015-16'!F117)</f>
        <v/>
      </c>
      <c r="G118" s="15"/>
      <c r="H118" s="270"/>
      <c r="I118" s="270"/>
      <c r="J118" s="270"/>
      <c r="K118" s="270"/>
      <c r="L118" s="270"/>
      <c r="M118" s="270"/>
      <c r="N118" s="270"/>
      <c r="O118" s="270"/>
      <c r="P118" s="270"/>
      <c r="Q118" s="271"/>
      <c r="R118" s="272"/>
      <c r="S118" s="77">
        <f t="shared" si="0"/>
        <v>0</v>
      </c>
      <c r="T118" s="17"/>
    </row>
    <row r="119" spans="1:20" ht="12" customHeight="1" x14ac:dyDescent="0.2">
      <c r="A119" s="6"/>
      <c r="B119" s="6"/>
      <c r="C119" s="13"/>
      <c r="D119" s="19">
        <f t="shared" si="2"/>
        <v>108</v>
      </c>
      <c r="E119" s="70" t="str">
        <f>IF(OR('Base Summary 2015-16'!E118="",'Base Summary 2015-16'!E118="[Enter service]"),"",'Base Summary 2015-16'!E118)</f>
        <v/>
      </c>
      <c r="F119" s="71" t="str">
        <f>IF(OR('Base Summary 2015-16'!F118="",'Base Summary 2015-16'!F118="[Select]"),"",'Base Summary 2015-16'!F118)</f>
        <v/>
      </c>
      <c r="G119" s="15"/>
      <c r="H119" s="270"/>
      <c r="I119" s="270"/>
      <c r="J119" s="270"/>
      <c r="K119" s="270"/>
      <c r="L119" s="270"/>
      <c r="M119" s="270"/>
      <c r="N119" s="270"/>
      <c r="O119" s="270"/>
      <c r="P119" s="270"/>
      <c r="Q119" s="271"/>
      <c r="R119" s="272"/>
      <c r="S119" s="77">
        <f t="shared" si="0"/>
        <v>0</v>
      </c>
      <c r="T119" s="17"/>
    </row>
    <row r="120" spans="1:20" ht="12" customHeight="1" x14ac:dyDescent="0.2">
      <c r="A120" s="6"/>
      <c r="B120" s="6"/>
      <c r="C120" s="13"/>
      <c r="D120" s="19">
        <f t="shared" si="2"/>
        <v>109</v>
      </c>
      <c r="E120" s="70" t="str">
        <f>IF(OR('Base Summary 2015-16'!E119="",'Base Summary 2015-16'!E119="[Enter service]"),"",'Base Summary 2015-16'!E119)</f>
        <v/>
      </c>
      <c r="F120" s="71" t="str">
        <f>IF(OR('Base Summary 2015-16'!F119="",'Base Summary 2015-16'!F119="[Select]"),"",'Base Summary 2015-16'!F119)</f>
        <v/>
      </c>
      <c r="G120" s="15"/>
      <c r="H120" s="270"/>
      <c r="I120" s="270"/>
      <c r="J120" s="270"/>
      <c r="K120" s="270"/>
      <c r="L120" s="270"/>
      <c r="M120" s="270"/>
      <c r="N120" s="270"/>
      <c r="O120" s="270"/>
      <c r="P120" s="270"/>
      <c r="Q120" s="271"/>
      <c r="R120" s="272"/>
      <c r="S120" s="77">
        <f t="shared" si="0"/>
        <v>0</v>
      </c>
      <c r="T120" s="17"/>
    </row>
    <row r="121" spans="1:20" ht="12" customHeight="1" x14ac:dyDescent="0.2">
      <c r="A121" s="6"/>
      <c r="B121" s="6"/>
      <c r="C121" s="13"/>
      <c r="D121" s="19">
        <f t="shared" si="2"/>
        <v>110</v>
      </c>
      <c r="E121" s="70" t="str">
        <f>IF(OR('Base Summary 2015-16'!E120="",'Base Summary 2015-16'!E120="[Enter service]"),"",'Base Summary 2015-16'!E120)</f>
        <v/>
      </c>
      <c r="F121" s="71" t="str">
        <f>IF(OR('Base Summary 2015-16'!F120="",'Base Summary 2015-16'!F120="[Select]"),"",'Base Summary 2015-16'!F120)</f>
        <v/>
      </c>
      <c r="G121" s="15"/>
      <c r="H121" s="270"/>
      <c r="I121" s="270"/>
      <c r="J121" s="270"/>
      <c r="K121" s="270"/>
      <c r="L121" s="270"/>
      <c r="M121" s="270"/>
      <c r="N121" s="270"/>
      <c r="O121" s="270"/>
      <c r="P121" s="270"/>
      <c r="Q121" s="271"/>
      <c r="R121" s="272"/>
      <c r="S121" s="77">
        <f t="shared" si="0"/>
        <v>0</v>
      </c>
      <c r="T121" s="17"/>
    </row>
    <row r="122" spans="1:20" ht="12" customHeight="1" x14ac:dyDescent="0.2">
      <c r="A122" s="6"/>
      <c r="B122" s="6"/>
      <c r="C122" s="13"/>
      <c r="D122" s="19">
        <f t="shared" si="2"/>
        <v>111</v>
      </c>
      <c r="E122" s="70" t="str">
        <f>IF(OR('Base Summary 2015-16'!E121="",'Base Summary 2015-16'!E121="[Enter service]"),"",'Base Summary 2015-16'!E121)</f>
        <v/>
      </c>
      <c r="F122" s="71" t="str">
        <f>IF(OR('Base Summary 2015-16'!F121="",'Base Summary 2015-16'!F121="[Select]"),"",'Base Summary 2015-16'!F121)</f>
        <v/>
      </c>
      <c r="G122" s="15"/>
      <c r="H122" s="270"/>
      <c r="I122" s="270"/>
      <c r="J122" s="270"/>
      <c r="K122" s="270"/>
      <c r="L122" s="270"/>
      <c r="M122" s="270"/>
      <c r="N122" s="270"/>
      <c r="O122" s="270"/>
      <c r="P122" s="270"/>
      <c r="Q122" s="271"/>
      <c r="R122" s="272"/>
      <c r="S122" s="77">
        <f t="shared" si="0"/>
        <v>0</v>
      </c>
      <c r="T122" s="17"/>
    </row>
    <row r="123" spans="1:20" ht="12" customHeight="1" x14ac:dyDescent="0.2">
      <c r="A123" s="6"/>
      <c r="B123" s="6"/>
      <c r="C123" s="13"/>
      <c r="D123" s="19">
        <f t="shared" si="2"/>
        <v>112</v>
      </c>
      <c r="E123" s="70" t="str">
        <f>IF(OR('Base Summary 2015-16'!E122="",'Base Summary 2015-16'!E122="[Enter service]"),"",'Base Summary 2015-16'!E122)</f>
        <v/>
      </c>
      <c r="F123" s="71" t="str">
        <f>IF(OR('Base Summary 2015-16'!F122="",'Base Summary 2015-16'!F122="[Select]"),"",'Base Summary 2015-16'!F122)</f>
        <v/>
      </c>
      <c r="G123" s="15"/>
      <c r="H123" s="270"/>
      <c r="I123" s="270"/>
      <c r="J123" s="270"/>
      <c r="K123" s="270"/>
      <c r="L123" s="270"/>
      <c r="M123" s="270"/>
      <c r="N123" s="270"/>
      <c r="O123" s="270"/>
      <c r="P123" s="270"/>
      <c r="Q123" s="271"/>
      <c r="R123" s="272"/>
      <c r="S123" s="77">
        <f t="shared" si="0"/>
        <v>0</v>
      </c>
      <c r="T123" s="17"/>
    </row>
    <row r="124" spans="1:20" ht="12" customHeight="1" x14ac:dyDescent="0.2">
      <c r="A124" s="6"/>
      <c r="B124" s="6"/>
      <c r="C124" s="13"/>
      <c r="D124" s="19">
        <f t="shared" si="2"/>
        <v>113</v>
      </c>
      <c r="E124" s="70" t="str">
        <f>IF(OR('Base Summary 2015-16'!E123="",'Base Summary 2015-16'!E123="[Enter service]"),"",'Base Summary 2015-16'!E123)</f>
        <v/>
      </c>
      <c r="F124" s="71" t="str">
        <f>IF(OR('Base Summary 2015-16'!F123="",'Base Summary 2015-16'!F123="[Select]"),"",'Base Summary 2015-16'!F123)</f>
        <v/>
      </c>
      <c r="G124" s="15"/>
      <c r="H124" s="270"/>
      <c r="I124" s="270"/>
      <c r="J124" s="270"/>
      <c r="K124" s="270"/>
      <c r="L124" s="270"/>
      <c r="M124" s="270"/>
      <c r="N124" s="270"/>
      <c r="O124" s="270"/>
      <c r="P124" s="270"/>
      <c r="Q124" s="271"/>
      <c r="R124" s="272"/>
      <c r="S124" s="77">
        <f t="shared" si="0"/>
        <v>0</v>
      </c>
      <c r="T124" s="17"/>
    </row>
    <row r="125" spans="1:20" ht="12" customHeight="1" x14ac:dyDescent="0.2">
      <c r="A125" s="6"/>
      <c r="B125" s="6"/>
      <c r="C125" s="13"/>
      <c r="D125" s="19">
        <f t="shared" si="2"/>
        <v>114</v>
      </c>
      <c r="E125" s="70" t="str">
        <f>IF(OR('Base Summary 2015-16'!E124="",'Base Summary 2015-16'!E124="[Enter service]"),"",'Base Summary 2015-16'!E124)</f>
        <v/>
      </c>
      <c r="F125" s="71" t="str">
        <f>IF(OR('Base Summary 2015-16'!F124="",'Base Summary 2015-16'!F124="[Select]"),"",'Base Summary 2015-16'!F124)</f>
        <v/>
      </c>
      <c r="G125" s="15"/>
      <c r="H125" s="270"/>
      <c r="I125" s="270"/>
      <c r="J125" s="270"/>
      <c r="K125" s="270"/>
      <c r="L125" s="270"/>
      <c r="M125" s="270"/>
      <c r="N125" s="270"/>
      <c r="O125" s="270"/>
      <c r="P125" s="270"/>
      <c r="Q125" s="271"/>
      <c r="R125" s="272"/>
      <c r="S125" s="77">
        <f t="shared" si="0"/>
        <v>0</v>
      </c>
      <c r="T125" s="17"/>
    </row>
    <row r="126" spans="1:20" ht="12" customHeight="1" x14ac:dyDescent="0.2">
      <c r="A126" s="6"/>
      <c r="B126" s="6"/>
      <c r="C126" s="13"/>
      <c r="D126" s="19">
        <f t="shared" si="2"/>
        <v>115</v>
      </c>
      <c r="E126" s="70" t="str">
        <f>IF(OR('Base Summary 2015-16'!E125="",'Base Summary 2015-16'!E125="[Enter service]"),"",'Base Summary 2015-16'!E125)</f>
        <v/>
      </c>
      <c r="F126" s="71" t="str">
        <f>IF(OR('Base Summary 2015-16'!F125="",'Base Summary 2015-16'!F125="[Select]"),"",'Base Summary 2015-16'!F125)</f>
        <v/>
      </c>
      <c r="G126" s="15"/>
      <c r="H126" s="270"/>
      <c r="I126" s="270"/>
      <c r="J126" s="270"/>
      <c r="K126" s="270"/>
      <c r="L126" s="270"/>
      <c r="M126" s="270"/>
      <c r="N126" s="270"/>
      <c r="O126" s="270"/>
      <c r="P126" s="270"/>
      <c r="Q126" s="271"/>
      <c r="R126" s="272"/>
      <c r="S126" s="77">
        <f t="shared" si="0"/>
        <v>0</v>
      </c>
      <c r="T126" s="17"/>
    </row>
    <row r="127" spans="1:20" ht="12" customHeight="1" x14ac:dyDescent="0.2">
      <c r="A127" s="6"/>
      <c r="B127" s="6"/>
      <c r="C127" s="13"/>
      <c r="D127" s="19">
        <f t="shared" si="2"/>
        <v>116</v>
      </c>
      <c r="E127" s="70" t="str">
        <f>IF(OR('Base Summary 2015-16'!E126="",'Base Summary 2015-16'!E126="[Enter service]"),"",'Base Summary 2015-16'!E126)</f>
        <v/>
      </c>
      <c r="F127" s="71" t="str">
        <f>IF(OR('Base Summary 2015-16'!F126="",'Base Summary 2015-16'!F126="[Select]"),"",'Base Summary 2015-16'!F126)</f>
        <v/>
      </c>
      <c r="G127" s="15"/>
      <c r="H127" s="270"/>
      <c r="I127" s="270"/>
      <c r="J127" s="270"/>
      <c r="K127" s="270"/>
      <c r="L127" s="270"/>
      <c r="M127" s="270"/>
      <c r="N127" s="270"/>
      <c r="O127" s="270"/>
      <c r="P127" s="270"/>
      <c r="Q127" s="271"/>
      <c r="R127" s="272"/>
      <c r="S127" s="77">
        <f t="shared" si="0"/>
        <v>0</v>
      </c>
      <c r="T127" s="17"/>
    </row>
    <row r="128" spans="1:20" ht="12" customHeight="1" x14ac:dyDescent="0.2">
      <c r="A128" s="6"/>
      <c r="B128" s="6"/>
      <c r="C128" s="13"/>
      <c r="D128" s="19">
        <f t="shared" si="2"/>
        <v>117</v>
      </c>
      <c r="E128" s="70" t="str">
        <f>IF(OR('Base Summary 2015-16'!E127="",'Base Summary 2015-16'!E127="[Enter service]"),"",'Base Summary 2015-16'!E127)</f>
        <v/>
      </c>
      <c r="F128" s="71" t="str">
        <f>IF(OR('Base Summary 2015-16'!F127="",'Base Summary 2015-16'!F127="[Select]"),"",'Base Summary 2015-16'!F127)</f>
        <v/>
      </c>
      <c r="G128" s="15"/>
      <c r="H128" s="270"/>
      <c r="I128" s="270"/>
      <c r="J128" s="270"/>
      <c r="K128" s="270"/>
      <c r="L128" s="270"/>
      <c r="M128" s="270"/>
      <c r="N128" s="270"/>
      <c r="O128" s="270"/>
      <c r="P128" s="270"/>
      <c r="Q128" s="271"/>
      <c r="R128" s="272"/>
      <c r="S128" s="77">
        <f t="shared" si="0"/>
        <v>0</v>
      </c>
      <c r="T128" s="17"/>
    </row>
    <row r="129" spans="1:20" ht="12" customHeight="1" x14ac:dyDescent="0.2">
      <c r="A129" s="6"/>
      <c r="B129" s="6"/>
      <c r="C129" s="13"/>
      <c r="D129" s="19">
        <f t="shared" si="2"/>
        <v>118</v>
      </c>
      <c r="E129" s="70" t="str">
        <f>IF(OR('Base Summary 2015-16'!E128="",'Base Summary 2015-16'!E128="[Enter service]"),"",'Base Summary 2015-16'!E128)</f>
        <v/>
      </c>
      <c r="F129" s="71" t="str">
        <f>IF(OR('Base Summary 2015-16'!F128="",'Base Summary 2015-16'!F128="[Select]"),"",'Base Summary 2015-16'!F128)</f>
        <v/>
      </c>
      <c r="G129" s="15"/>
      <c r="H129" s="270"/>
      <c r="I129" s="270"/>
      <c r="J129" s="270"/>
      <c r="K129" s="270"/>
      <c r="L129" s="270"/>
      <c r="M129" s="270"/>
      <c r="N129" s="270"/>
      <c r="O129" s="270"/>
      <c r="P129" s="270"/>
      <c r="Q129" s="271"/>
      <c r="R129" s="272"/>
      <c r="S129" s="77">
        <f t="shared" ref="S129:S152" si="3">SUM(H129:R129)</f>
        <v>0</v>
      </c>
      <c r="T129" s="17"/>
    </row>
    <row r="130" spans="1:20" ht="12" customHeight="1" x14ac:dyDescent="0.2">
      <c r="A130" s="6"/>
      <c r="B130" s="6"/>
      <c r="C130" s="13"/>
      <c r="D130" s="19">
        <f t="shared" si="2"/>
        <v>119</v>
      </c>
      <c r="E130" s="70" t="str">
        <f>IF(OR('Base Summary 2015-16'!E129="",'Base Summary 2015-16'!E129="[Enter service]"),"",'Base Summary 2015-16'!E129)</f>
        <v/>
      </c>
      <c r="F130" s="71" t="str">
        <f>IF(OR('Base Summary 2015-16'!F129="",'Base Summary 2015-16'!F129="[Select]"),"",'Base Summary 2015-16'!F129)</f>
        <v/>
      </c>
      <c r="G130" s="15"/>
      <c r="H130" s="270"/>
      <c r="I130" s="270"/>
      <c r="J130" s="270"/>
      <c r="K130" s="270"/>
      <c r="L130" s="270"/>
      <c r="M130" s="270"/>
      <c r="N130" s="270"/>
      <c r="O130" s="270"/>
      <c r="P130" s="270"/>
      <c r="Q130" s="271"/>
      <c r="R130" s="272"/>
      <c r="S130" s="77">
        <f t="shared" si="3"/>
        <v>0</v>
      </c>
      <c r="T130" s="17"/>
    </row>
    <row r="131" spans="1:20" ht="12" customHeight="1" x14ac:dyDescent="0.2">
      <c r="A131" s="6"/>
      <c r="B131" s="6"/>
      <c r="C131" s="13"/>
      <c r="D131" s="19">
        <f t="shared" si="2"/>
        <v>120</v>
      </c>
      <c r="E131" s="70" t="str">
        <f>IF(OR('Base Summary 2015-16'!E130="",'Base Summary 2015-16'!E130="[Enter service]"),"",'Base Summary 2015-16'!E130)</f>
        <v/>
      </c>
      <c r="F131" s="71" t="str">
        <f>IF(OR('Base Summary 2015-16'!F130="",'Base Summary 2015-16'!F130="[Select]"),"",'Base Summary 2015-16'!F130)</f>
        <v/>
      </c>
      <c r="G131" s="15"/>
      <c r="H131" s="270"/>
      <c r="I131" s="270"/>
      <c r="J131" s="270"/>
      <c r="K131" s="270"/>
      <c r="L131" s="270"/>
      <c r="M131" s="270"/>
      <c r="N131" s="270"/>
      <c r="O131" s="270"/>
      <c r="P131" s="270"/>
      <c r="Q131" s="271"/>
      <c r="R131" s="272"/>
      <c r="S131" s="77">
        <f t="shared" si="3"/>
        <v>0</v>
      </c>
      <c r="T131" s="17"/>
    </row>
    <row r="132" spans="1:20" ht="12" customHeight="1" x14ac:dyDescent="0.2">
      <c r="A132" s="6"/>
      <c r="B132" s="6"/>
      <c r="C132" s="13"/>
      <c r="D132" s="19">
        <f t="shared" si="2"/>
        <v>121</v>
      </c>
      <c r="E132" s="70" t="str">
        <f>IF(OR('Base Summary 2015-16'!E131="",'Base Summary 2015-16'!E131="[Enter service]"),"",'Base Summary 2015-16'!E131)</f>
        <v/>
      </c>
      <c r="F132" s="71" t="str">
        <f>IF(OR('Base Summary 2015-16'!F131="",'Base Summary 2015-16'!F131="[Select]"),"",'Base Summary 2015-16'!F131)</f>
        <v/>
      </c>
      <c r="G132" s="15"/>
      <c r="H132" s="270"/>
      <c r="I132" s="270"/>
      <c r="J132" s="270"/>
      <c r="K132" s="270"/>
      <c r="L132" s="270"/>
      <c r="M132" s="270"/>
      <c r="N132" s="270"/>
      <c r="O132" s="270"/>
      <c r="P132" s="270"/>
      <c r="Q132" s="271"/>
      <c r="R132" s="272"/>
      <c r="S132" s="77">
        <f t="shared" si="3"/>
        <v>0</v>
      </c>
      <c r="T132" s="17"/>
    </row>
    <row r="133" spans="1:20" ht="12" customHeight="1" x14ac:dyDescent="0.2">
      <c r="A133" s="6"/>
      <c r="B133" s="6"/>
      <c r="C133" s="13"/>
      <c r="D133" s="19">
        <f t="shared" si="2"/>
        <v>122</v>
      </c>
      <c r="E133" s="70" t="str">
        <f>IF(OR('Base Summary 2015-16'!E132="",'Base Summary 2015-16'!E132="[Enter service]"),"",'Base Summary 2015-16'!E132)</f>
        <v/>
      </c>
      <c r="F133" s="71" t="str">
        <f>IF(OR('Base Summary 2015-16'!F132="",'Base Summary 2015-16'!F132="[Select]"),"",'Base Summary 2015-16'!F132)</f>
        <v/>
      </c>
      <c r="G133" s="15"/>
      <c r="H133" s="270"/>
      <c r="I133" s="270"/>
      <c r="J133" s="270"/>
      <c r="K133" s="270"/>
      <c r="L133" s="270"/>
      <c r="M133" s="270"/>
      <c r="N133" s="270"/>
      <c r="O133" s="270"/>
      <c r="P133" s="270"/>
      <c r="Q133" s="271"/>
      <c r="R133" s="272"/>
      <c r="S133" s="77">
        <f t="shared" si="3"/>
        <v>0</v>
      </c>
      <c r="T133" s="17"/>
    </row>
    <row r="134" spans="1:20" ht="12" customHeight="1" x14ac:dyDescent="0.2">
      <c r="A134" s="6"/>
      <c r="B134" s="6"/>
      <c r="C134" s="13"/>
      <c r="D134" s="19">
        <f t="shared" si="2"/>
        <v>123</v>
      </c>
      <c r="E134" s="70" t="str">
        <f>IF(OR('Base Summary 2015-16'!E133="",'Base Summary 2015-16'!E133="[Enter service]"),"",'Base Summary 2015-16'!E133)</f>
        <v/>
      </c>
      <c r="F134" s="71" t="str">
        <f>IF(OR('Base Summary 2015-16'!F133="",'Base Summary 2015-16'!F133="[Select]"),"",'Base Summary 2015-16'!F133)</f>
        <v/>
      </c>
      <c r="G134" s="15"/>
      <c r="H134" s="270"/>
      <c r="I134" s="270"/>
      <c r="J134" s="270"/>
      <c r="K134" s="270"/>
      <c r="L134" s="270"/>
      <c r="M134" s="270"/>
      <c r="N134" s="270"/>
      <c r="O134" s="270"/>
      <c r="P134" s="270"/>
      <c r="Q134" s="271"/>
      <c r="R134" s="272"/>
      <c r="S134" s="77">
        <f t="shared" si="3"/>
        <v>0</v>
      </c>
      <c r="T134" s="17"/>
    </row>
    <row r="135" spans="1:20" ht="12" customHeight="1" x14ac:dyDescent="0.2">
      <c r="A135" s="6"/>
      <c r="B135" s="6"/>
      <c r="C135" s="13"/>
      <c r="D135" s="19">
        <f t="shared" si="2"/>
        <v>124</v>
      </c>
      <c r="E135" s="70" t="str">
        <f>IF(OR('Base Summary 2015-16'!E134="",'Base Summary 2015-16'!E134="[Enter service]"),"",'Base Summary 2015-16'!E134)</f>
        <v/>
      </c>
      <c r="F135" s="71" t="str">
        <f>IF(OR('Base Summary 2015-16'!F134="",'Base Summary 2015-16'!F134="[Select]"),"",'Base Summary 2015-16'!F134)</f>
        <v/>
      </c>
      <c r="G135" s="15"/>
      <c r="H135" s="270"/>
      <c r="I135" s="270"/>
      <c r="J135" s="270"/>
      <c r="K135" s="270"/>
      <c r="L135" s="270"/>
      <c r="M135" s="270"/>
      <c r="N135" s="270"/>
      <c r="O135" s="270"/>
      <c r="P135" s="270"/>
      <c r="Q135" s="271"/>
      <c r="R135" s="272"/>
      <c r="S135" s="77">
        <f t="shared" si="3"/>
        <v>0</v>
      </c>
      <c r="T135" s="17"/>
    </row>
    <row r="136" spans="1:20" ht="12" customHeight="1" x14ac:dyDescent="0.2">
      <c r="A136" s="6"/>
      <c r="B136" s="6"/>
      <c r="C136" s="13"/>
      <c r="D136" s="19">
        <f t="shared" si="2"/>
        <v>125</v>
      </c>
      <c r="E136" s="70" t="str">
        <f>IF(OR('Base Summary 2015-16'!E135="",'Base Summary 2015-16'!E135="[Enter service]"),"",'Base Summary 2015-16'!E135)</f>
        <v/>
      </c>
      <c r="F136" s="71" t="str">
        <f>IF(OR('Base Summary 2015-16'!F135="",'Base Summary 2015-16'!F135="[Select]"),"",'Base Summary 2015-16'!F135)</f>
        <v/>
      </c>
      <c r="G136" s="15"/>
      <c r="H136" s="270"/>
      <c r="I136" s="270"/>
      <c r="J136" s="270"/>
      <c r="K136" s="270"/>
      <c r="L136" s="270"/>
      <c r="M136" s="270"/>
      <c r="N136" s="270"/>
      <c r="O136" s="270"/>
      <c r="P136" s="270"/>
      <c r="Q136" s="271"/>
      <c r="R136" s="272"/>
      <c r="S136" s="77">
        <f t="shared" si="3"/>
        <v>0</v>
      </c>
      <c r="T136" s="17"/>
    </row>
    <row r="137" spans="1:20" ht="12" customHeight="1" x14ac:dyDescent="0.2">
      <c r="A137" s="6"/>
      <c r="B137" s="6"/>
      <c r="C137" s="13"/>
      <c r="D137" s="19">
        <f t="shared" si="2"/>
        <v>126</v>
      </c>
      <c r="E137" s="70" t="str">
        <f>IF(OR('Base Summary 2015-16'!E136="",'Base Summary 2015-16'!E136="[Enter service]"),"",'Base Summary 2015-16'!E136)</f>
        <v/>
      </c>
      <c r="F137" s="71" t="str">
        <f>IF(OR('Base Summary 2015-16'!F136="",'Base Summary 2015-16'!F136="[Select]"),"",'Base Summary 2015-16'!F136)</f>
        <v/>
      </c>
      <c r="G137" s="15"/>
      <c r="H137" s="270"/>
      <c r="I137" s="270"/>
      <c r="J137" s="270"/>
      <c r="K137" s="270"/>
      <c r="L137" s="270"/>
      <c r="M137" s="270"/>
      <c r="N137" s="270"/>
      <c r="O137" s="270"/>
      <c r="P137" s="270"/>
      <c r="Q137" s="271"/>
      <c r="R137" s="272"/>
      <c r="S137" s="77">
        <f t="shared" si="3"/>
        <v>0</v>
      </c>
      <c r="T137" s="17"/>
    </row>
    <row r="138" spans="1:20" ht="12" customHeight="1" x14ac:dyDescent="0.2">
      <c r="A138" s="6"/>
      <c r="B138" s="6"/>
      <c r="C138" s="13"/>
      <c r="D138" s="19">
        <f t="shared" si="2"/>
        <v>127</v>
      </c>
      <c r="E138" s="70" t="str">
        <f>IF(OR('Base Summary 2015-16'!E137="",'Base Summary 2015-16'!E137="[Enter service]"),"",'Base Summary 2015-16'!E137)</f>
        <v/>
      </c>
      <c r="F138" s="71" t="str">
        <f>IF(OR('Base Summary 2015-16'!F137="",'Base Summary 2015-16'!F137="[Select]"),"",'Base Summary 2015-16'!F137)</f>
        <v/>
      </c>
      <c r="G138" s="15"/>
      <c r="H138" s="270"/>
      <c r="I138" s="270"/>
      <c r="J138" s="270"/>
      <c r="K138" s="270"/>
      <c r="L138" s="270"/>
      <c r="M138" s="270"/>
      <c r="N138" s="270"/>
      <c r="O138" s="270"/>
      <c r="P138" s="270"/>
      <c r="Q138" s="271"/>
      <c r="R138" s="272"/>
      <c r="S138" s="77">
        <f t="shared" si="3"/>
        <v>0</v>
      </c>
      <c r="T138" s="17"/>
    </row>
    <row r="139" spans="1:20" ht="12" customHeight="1" x14ac:dyDescent="0.2">
      <c r="A139" s="6"/>
      <c r="B139" s="6"/>
      <c r="C139" s="13"/>
      <c r="D139" s="19">
        <f t="shared" si="2"/>
        <v>128</v>
      </c>
      <c r="E139" s="70" t="str">
        <f>IF(OR('Base Summary 2015-16'!E138="",'Base Summary 2015-16'!E138="[Enter service]"),"",'Base Summary 2015-16'!E138)</f>
        <v/>
      </c>
      <c r="F139" s="71" t="str">
        <f>IF(OR('Base Summary 2015-16'!F138="",'Base Summary 2015-16'!F138="[Select]"),"",'Base Summary 2015-16'!F138)</f>
        <v/>
      </c>
      <c r="G139" s="15"/>
      <c r="H139" s="270"/>
      <c r="I139" s="270"/>
      <c r="J139" s="270"/>
      <c r="K139" s="270"/>
      <c r="L139" s="270"/>
      <c r="M139" s="270"/>
      <c r="N139" s="270"/>
      <c r="O139" s="270"/>
      <c r="P139" s="270"/>
      <c r="Q139" s="271"/>
      <c r="R139" s="272"/>
      <c r="S139" s="77">
        <f t="shared" si="3"/>
        <v>0</v>
      </c>
      <c r="T139" s="17"/>
    </row>
    <row r="140" spans="1:20" ht="12" customHeight="1" x14ac:dyDescent="0.2">
      <c r="A140" s="6"/>
      <c r="B140" s="6"/>
      <c r="C140" s="13"/>
      <c r="D140" s="19">
        <f t="shared" si="2"/>
        <v>129</v>
      </c>
      <c r="E140" s="70" t="str">
        <f>IF(OR('Base Summary 2015-16'!E139="",'Base Summary 2015-16'!E139="[Enter service]"),"",'Base Summary 2015-16'!E139)</f>
        <v/>
      </c>
      <c r="F140" s="71" t="str">
        <f>IF(OR('Base Summary 2015-16'!F139="",'Base Summary 2015-16'!F139="[Select]"),"",'Base Summary 2015-16'!F139)</f>
        <v/>
      </c>
      <c r="G140" s="15"/>
      <c r="H140" s="270"/>
      <c r="I140" s="270"/>
      <c r="J140" s="270"/>
      <c r="K140" s="270"/>
      <c r="L140" s="270"/>
      <c r="M140" s="270"/>
      <c r="N140" s="270"/>
      <c r="O140" s="270"/>
      <c r="P140" s="270"/>
      <c r="Q140" s="271"/>
      <c r="R140" s="272"/>
      <c r="S140" s="77">
        <f t="shared" si="3"/>
        <v>0</v>
      </c>
      <c r="T140" s="17"/>
    </row>
    <row r="141" spans="1:20" ht="12" customHeight="1" x14ac:dyDescent="0.2">
      <c r="A141" s="6"/>
      <c r="B141" s="6"/>
      <c r="C141" s="13"/>
      <c r="D141" s="19">
        <f t="shared" si="2"/>
        <v>130</v>
      </c>
      <c r="E141" s="70" t="str">
        <f>IF(OR('Base Summary 2015-16'!E140="",'Base Summary 2015-16'!E140="[Enter service]"),"",'Base Summary 2015-16'!E140)</f>
        <v/>
      </c>
      <c r="F141" s="71" t="str">
        <f>IF(OR('Base Summary 2015-16'!F140="",'Base Summary 2015-16'!F140="[Select]"),"",'Base Summary 2015-16'!F140)</f>
        <v/>
      </c>
      <c r="G141" s="15"/>
      <c r="H141" s="270"/>
      <c r="I141" s="270"/>
      <c r="J141" s="270"/>
      <c r="K141" s="270"/>
      <c r="L141" s="270"/>
      <c r="M141" s="270"/>
      <c r="N141" s="270"/>
      <c r="O141" s="270"/>
      <c r="P141" s="270"/>
      <c r="Q141" s="271"/>
      <c r="R141" s="272"/>
      <c r="S141" s="77">
        <f t="shared" si="3"/>
        <v>0</v>
      </c>
      <c r="T141" s="17"/>
    </row>
    <row r="142" spans="1:20" ht="12" customHeight="1" x14ac:dyDescent="0.2">
      <c r="A142" s="6"/>
      <c r="B142" s="6"/>
      <c r="C142" s="13"/>
      <c r="D142" s="19">
        <f t="shared" ref="D142:D151" si="4">D141+1</f>
        <v>131</v>
      </c>
      <c r="E142" s="70" t="str">
        <f>IF(OR('Base Summary 2015-16'!E141="",'Base Summary 2015-16'!E141="[Enter service]"),"",'Base Summary 2015-16'!E141)</f>
        <v/>
      </c>
      <c r="F142" s="71" t="str">
        <f>IF(OR('Base Summary 2015-16'!F141="",'Base Summary 2015-16'!F141="[Select]"),"",'Base Summary 2015-16'!F141)</f>
        <v/>
      </c>
      <c r="G142" s="15"/>
      <c r="H142" s="270"/>
      <c r="I142" s="270"/>
      <c r="J142" s="270"/>
      <c r="K142" s="270"/>
      <c r="L142" s="270"/>
      <c r="M142" s="270"/>
      <c r="N142" s="270"/>
      <c r="O142" s="270"/>
      <c r="P142" s="270"/>
      <c r="Q142" s="271"/>
      <c r="R142" s="272"/>
      <c r="S142" s="77">
        <f t="shared" si="3"/>
        <v>0</v>
      </c>
      <c r="T142" s="17"/>
    </row>
    <row r="143" spans="1:20" ht="12" customHeight="1" x14ac:dyDescent="0.2">
      <c r="A143" s="6"/>
      <c r="B143" s="6"/>
      <c r="C143" s="13"/>
      <c r="D143" s="19">
        <f t="shared" si="4"/>
        <v>132</v>
      </c>
      <c r="E143" s="70" t="str">
        <f>IF(OR('Base Summary 2015-16'!E142="",'Base Summary 2015-16'!E142="[Enter service]"),"",'Base Summary 2015-16'!E142)</f>
        <v/>
      </c>
      <c r="F143" s="71" t="str">
        <f>IF(OR('Base Summary 2015-16'!F142="",'Base Summary 2015-16'!F142="[Select]"),"",'Base Summary 2015-16'!F142)</f>
        <v/>
      </c>
      <c r="G143" s="15"/>
      <c r="H143" s="270"/>
      <c r="I143" s="270"/>
      <c r="J143" s="270"/>
      <c r="K143" s="270"/>
      <c r="L143" s="270"/>
      <c r="M143" s="270"/>
      <c r="N143" s="270"/>
      <c r="O143" s="270"/>
      <c r="P143" s="270"/>
      <c r="Q143" s="271"/>
      <c r="R143" s="272"/>
      <c r="S143" s="77">
        <f t="shared" si="3"/>
        <v>0</v>
      </c>
      <c r="T143" s="17"/>
    </row>
    <row r="144" spans="1:20" ht="12" customHeight="1" x14ac:dyDescent="0.2">
      <c r="A144" s="6"/>
      <c r="B144" s="6"/>
      <c r="C144" s="13"/>
      <c r="D144" s="19">
        <f t="shared" si="4"/>
        <v>133</v>
      </c>
      <c r="E144" s="70" t="str">
        <f>IF(OR('Base Summary 2015-16'!E143="",'Base Summary 2015-16'!E143="[Enter service]"),"",'Base Summary 2015-16'!E143)</f>
        <v/>
      </c>
      <c r="F144" s="71" t="str">
        <f>IF(OR('Base Summary 2015-16'!F143="",'Base Summary 2015-16'!F143="[Select]"),"",'Base Summary 2015-16'!F143)</f>
        <v/>
      </c>
      <c r="G144" s="15"/>
      <c r="H144" s="270"/>
      <c r="I144" s="270"/>
      <c r="J144" s="270"/>
      <c r="K144" s="270"/>
      <c r="L144" s="270"/>
      <c r="M144" s="270"/>
      <c r="N144" s="270"/>
      <c r="O144" s="270"/>
      <c r="P144" s="270"/>
      <c r="Q144" s="271"/>
      <c r="R144" s="272"/>
      <c r="S144" s="77">
        <f t="shared" si="3"/>
        <v>0</v>
      </c>
      <c r="T144" s="17"/>
    </row>
    <row r="145" spans="1:20" ht="12" customHeight="1" x14ac:dyDescent="0.2">
      <c r="A145" s="6"/>
      <c r="B145" s="6"/>
      <c r="C145" s="13"/>
      <c r="D145" s="19">
        <f t="shared" si="4"/>
        <v>134</v>
      </c>
      <c r="E145" s="70" t="str">
        <f>IF(OR('Base Summary 2015-16'!E144="",'Base Summary 2015-16'!E144="[Enter service]"),"",'Base Summary 2015-16'!E144)</f>
        <v/>
      </c>
      <c r="F145" s="71" t="str">
        <f>IF(OR('Base Summary 2015-16'!F144="",'Base Summary 2015-16'!F144="[Select]"),"",'Base Summary 2015-16'!F144)</f>
        <v/>
      </c>
      <c r="G145" s="15"/>
      <c r="H145" s="270"/>
      <c r="I145" s="270"/>
      <c r="J145" s="270"/>
      <c r="K145" s="270"/>
      <c r="L145" s="270"/>
      <c r="M145" s="270"/>
      <c r="N145" s="270"/>
      <c r="O145" s="270"/>
      <c r="P145" s="270"/>
      <c r="Q145" s="271"/>
      <c r="R145" s="272"/>
      <c r="S145" s="77">
        <f t="shared" si="3"/>
        <v>0</v>
      </c>
      <c r="T145" s="17"/>
    </row>
    <row r="146" spans="1:20" ht="12" customHeight="1" x14ac:dyDescent="0.2">
      <c r="A146" s="6"/>
      <c r="B146" s="6"/>
      <c r="C146" s="13"/>
      <c r="D146" s="19">
        <f t="shared" si="4"/>
        <v>135</v>
      </c>
      <c r="E146" s="70" t="str">
        <f>IF(OR('Base Summary 2015-16'!E145="",'Base Summary 2015-16'!E145="[Enter service]"),"",'Base Summary 2015-16'!E145)</f>
        <v/>
      </c>
      <c r="F146" s="71" t="str">
        <f>IF(OR('Base Summary 2015-16'!F145="",'Base Summary 2015-16'!F145="[Select]"),"",'Base Summary 2015-16'!F145)</f>
        <v/>
      </c>
      <c r="G146" s="15"/>
      <c r="H146" s="270"/>
      <c r="I146" s="270"/>
      <c r="J146" s="270"/>
      <c r="K146" s="270"/>
      <c r="L146" s="270"/>
      <c r="M146" s="270"/>
      <c r="N146" s="270"/>
      <c r="O146" s="270"/>
      <c r="P146" s="270"/>
      <c r="Q146" s="271"/>
      <c r="R146" s="272"/>
      <c r="S146" s="77">
        <f t="shared" si="3"/>
        <v>0</v>
      </c>
      <c r="T146" s="17"/>
    </row>
    <row r="147" spans="1:20" ht="12" customHeight="1" x14ac:dyDescent="0.2">
      <c r="A147" s="6"/>
      <c r="B147" s="6"/>
      <c r="C147" s="13"/>
      <c r="D147" s="19">
        <f t="shared" si="4"/>
        <v>136</v>
      </c>
      <c r="E147" s="70" t="str">
        <f>IF(OR('Base Summary 2015-16'!E146="",'Base Summary 2015-16'!E146="[Enter service]"),"",'Base Summary 2015-16'!E146)</f>
        <v/>
      </c>
      <c r="F147" s="71" t="str">
        <f>IF(OR('Base Summary 2015-16'!F146="",'Base Summary 2015-16'!F146="[Select]"),"",'Base Summary 2015-16'!F146)</f>
        <v/>
      </c>
      <c r="G147" s="15"/>
      <c r="H147" s="270"/>
      <c r="I147" s="270"/>
      <c r="J147" s="270"/>
      <c r="K147" s="270"/>
      <c r="L147" s="270"/>
      <c r="M147" s="270"/>
      <c r="N147" s="270"/>
      <c r="O147" s="270"/>
      <c r="P147" s="270"/>
      <c r="Q147" s="271"/>
      <c r="R147" s="272"/>
      <c r="S147" s="77">
        <f t="shared" si="3"/>
        <v>0</v>
      </c>
      <c r="T147" s="17"/>
    </row>
    <row r="148" spans="1:20" ht="12" customHeight="1" x14ac:dyDescent="0.2">
      <c r="A148" s="6"/>
      <c r="B148" s="6"/>
      <c r="C148" s="13"/>
      <c r="D148" s="19">
        <f t="shared" si="4"/>
        <v>137</v>
      </c>
      <c r="E148" s="70" t="str">
        <f>IF(OR('Base Summary 2015-16'!E147="",'Base Summary 2015-16'!E147="[Enter service]"),"",'Base Summary 2015-16'!E147)</f>
        <v/>
      </c>
      <c r="F148" s="71" t="str">
        <f>IF(OR('Base Summary 2015-16'!F147="",'Base Summary 2015-16'!F147="[Select]"),"",'Base Summary 2015-16'!F147)</f>
        <v/>
      </c>
      <c r="G148" s="15"/>
      <c r="H148" s="270"/>
      <c r="I148" s="270"/>
      <c r="J148" s="270"/>
      <c r="K148" s="270"/>
      <c r="L148" s="270"/>
      <c r="M148" s="270"/>
      <c r="N148" s="270"/>
      <c r="O148" s="270"/>
      <c r="P148" s="270"/>
      <c r="Q148" s="271"/>
      <c r="R148" s="272"/>
      <c r="S148" s="77">
        <f t="shared" si="3"/>
        <v>0</v>
      </c>
      <c r="T148" s="17"/>
    </row>
    <row r="149" spans="1:20" ht="12" customHeight="1" x14ac:dyDescent="0.2">
      <c r="A149" s="6"/>
      <c r="B149" s="6"/>
      <c r="C149" s="13"/>
      <c r="D149" s="19">
        <f t="shared" si="4"/>
        <v>138</v>
      </c>
      <c r="E149" s="70" t="str">
        <f>IF(OR('Base Summary 2015-16'!E148="",'Base Summary 2015-16'!E148="[Enter service]"),"",'Base Summary 2015-16'!E148)</f>
        <v/>
      </c>
      <c r="F149" s="71" t="str">
        <f>IF(OR('Base Summary 2015-16'!F148="",'Base Summary 2015-16'!F148="[Select]"),"",'Base Summary 2015-16'!F148)</f>
        <v/>
      </c>
      <c r="G149" s="15"/>
      <c r="H149" s="270"/>
      <c r="I149" s="270"/>
      <c r="J149" s="270"/>
      <c r="K149" s="270"/>
      <c r="L149" s="270"/>
      <c r="M149" s="270"/>
      <c r="N149" s="270"/>
      <c r="O149" s="270"/>
      <c r="P149" s="270"/>
      <c r="Q149" s="271"/>
      <c r="R149" s="272"/>
      <c r="S149" s="77">
        <f t="shared" si="3"/>
        <v>0</v>
      </c>
      <c r="T149" s="17"/>
    </row>
    <row r="150" spans="1:20" ht="12" customHeight="1" x14ac:dyDescent="0.2">
      <c r="A150" s="6"/>
      <c r="B150" s="6"/>
      <c r="C150" s="13"/>
      <c r="D150" s="19">
        <f t="shared" si="4"/>
        <v>139</v>
      </c>
      <c r="E150" s="70" t="str">
        <f>IF(OR('Base Summary 2015-16'!E149="",'Base Summary 2015-16'!E149="[Enter service]"),"",'Base Summary 2015-16'!E149)</f>
        <v/>
      </c>
      <c r="F150" s="71" t="str">
        <f>IF(OR('Base Summary 2015-16'!F149="",'Base Summary 2015-16'!F149="[Select]"),"",'Base Summary 2015-16'!F149)</f>
        <v/>
      </c>
      <c r="G150" s="15"/>
      <c r="H150" s="270"/>
      <c r="I150" s="270"/>
      <c r="J150" s="270"/>
      <c r="K150" s="270"/>
      <c r="L150" s="270"/>
      <c r="M150" s="270"/>
      <c r="N150" s="270"/>
      <c r="O150" s="270"/>
      <c r="P150" s="270"/>
      <c r="Q150" s="271"/>
      <c r="R150" s="272"/>
      <c r="S150" s="77">
        <f t="shared" si="3"/>
        <v>0</v>
      </c>
      <c r="T150" s="17"/>
    </row>
    <row r="151" spans="1:20" ht="12" customHeight="1" x14ac:dyDescent="0.2">
      <c r="A151" s="6"/>
      <c r="B151" s="6"/>
      <c r="C151" s="13"/>
      <c r="D151" s="19">
        <f t="shared" si="4"/>
        <v>140</v>
      </c>
      <c r="E151" s="70" t="str">
        <f>IF(OR('Base Summary 2015-16'!E150="",'Base Summary 2015-16'!E150="[Enter service]"),"",'Base Summary 2015-16'!E150)</f>
        <v/>
      </c>
      <c r="F151" s="71" t="str">
        <f>IF(OR('Base Summary 2015-16'!F150="",'Base Summary 2015-16'!F150="[Select]"),"",'Base Summary 2015-16'!F150)</f>
        <v/>
      </c>
      <c r="G151" s="15"/>
      <c r="H151" s="270"/>
      <c r="I151" s="270"/>
      <c r="J151" s="270"/>
      <c r="K151" s="270"/>
      <c r="L151" s="270"/>
      <c r="M151" s="270"/>
      <c r="N151" s="270"/>
      <c r="O151" s="270"/>
      <c r="P151" s="270"/>
      <c r="Q151" s="271"/>
      <c r="R151" s="272"/>
      <c r="S151" s="77">
        <f t="shared" si="3"/>
        <v>0</v>
      </c>
      <c r="T151" s="17"/>
    </row>
    <row r="152" spans="1:20" ht="12" customHeight="1" thickBot="1" x14ac:dyDescent="0.25">
      <c r="A152" s="6"/>
      <c r="B152" s="6"/>
      <c r="C152" s="13"/>
      <c r="D152" s="14"/>
      <c r="E152" s="78" t="s">
        <v>92</v>
      </c>
      <c r="F152" s="79"/>
      <c r="G152" s="15"/>
      <c r="H152" s="273"/>
      <c r="I152" s="273"/>
      <c r="J152" s="273"/>
      <c r="K152" s="273"/>
      <c r="L152" s="273"/>
      <c r="M152" s="273"/>
      <c r="N152" s="273"/>
      <c r="O152" s="273"/>
      <c r="P152" s="273"/>
      <c r="Q152" s="274">
        <v>124997</v>
      </c>
      <c r="R152" s="275">
        <f>12268749+316518+86139060+58053</f>
        <v>98782380</v>
      </c>
      <c r="S152" s="77">
        <f t="shared" si="3"/>
        <v>98907377</v>
      </c>
      <c r="T152" s="17"/>
    </row>
    <row r="153" spans="1:20" s="28" customFormat="1" ht="12" customHeight="1" thickTop="1" x14ac:dyDescent="0.2">
      <c r="A153" s="23"/>
      <c r="B153" s="23"/>
      <c r="C153" s="24"/>
      <c r="D153" s="14"/>
      <c r="E153" s="50" t="s">
        <v>91</v>
      </c>
      <c r="F153" s="51"/>
      <c r="G153" s="15"/>
      <c r="H153" s="276">
        <f t="shared" ref="H153:Q153" si="5">+SUM(H12:H152)</f>
        <v>3496551</v>
      </c>
      <c r="I153" s="276">
        <f t="shared" si="5"/>
        <v>25218022</v>
      </c>
      <c r="J153" s="276">
        <f t="shared" si="5"/>
        <v>12283427</v>
      </c>
      <c r="K153" s="276">
        <f t="shared" si="5"/>
        <v>35033117</v>
      </c>
      <c r="L153" s="276">
        <f t="shared" si="5"/>
        <v>6012509</v>
      </c>
      <c r="M153" s="276">
        <f t="shared" si="5"/>
        <v>0</v>
      </c>
      <c r="N153" s="276">
        <f t="shared" si="5"/>
        <v>0</v>
      </c>
      <c r="O153" s="276">
        <f t="shared" si="5"/>
        <v>1100002</v>
      </c>
      <c r="P153" s="276">
        <f t="shared" si="5"/>
        <v>13359310</v>
      </c>
      <c r="Q153" s="276">
        <f t="shared" si="5"/>
        <v>3637236</v>
      </c>
      <c r="R153" s="277">
        <f>'Base Summary 2015-16'!J152</f>
        <v>98782380</v>
      </c>
      <c r="S153" s="278">
        <f>SUM(H153:R153)</f>
        <v>198922554</v>
      </c>
      <c r="T153" s="27"/>
    </row>
    <row r="154" spans="1:20" ht="12.6" customHeight="1" thickBot="1" x14ac:dyDescent="0.25">
      <c r="A154" s="6"/>
      <c r="B154" s="6"/>
      <c r="C154" s="32"/>
      <c r="D154" s="33"/>
      <c r="E154" s="34"/>
      <c r="F154" s="35"/>
      <c r="G154" s="35"/>
      <c r="H154" s="35"/>
      <c r="I154" s="130"/>
      <c r="J154" s="130"/>
      <c r="K154" s="130"/>
      <c r="L154" s="130"/>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x14ac:dyDescent="0.2">
      <c r="F156" s="3"/>
      <c r="G156" s="3"/>
      <c r="H156" s="3"/>
      <c r="I156" s="3"/>
      <c r="J156" s="3"/>
      <c r="K156" s="3"/>
      <c r="L156" s="3"/>
      <c r="S156" s="6"/>
    </row>
    <row r="157" spans="1:20" x14ac:dyDescent="0.2">
      <c r="F157" s="3"/>
      <c r="G157" s="3"/>
      <c r="H157" s="3"/>
      <c r="I157" s="3"/>
      <c r="J157" s="3"/>
      <c r="K157" s="3"/>
      <c r="L157" s="3"/>
      <c r="S157" s="6"/>
    </row>
    <row r="158" spans="1:20" x14ac:dyDescent="0.2">
      <c r="F158" s="3"/>
      <c r="G158" s="3"/>
      <c r="H158" s="3"/>
      <c r="I158" s="3"/>
      <c r="J158" s="3"/>
      <c r="K158" s="3"/>
      <c r="L158" s="3"/>
    </row>
    <row r="159" spans="1:20" x14ac:dyDescent="0.2">
      <c r="F159" s="3"/>
      <c r="G159" s="3"/>
      <c r="H159" s="3"/>
      <c r="I159" s="3"/>
      <c r="J159" s="3"/>
      <c r="K159" s="3"/>
      <c r="L159" s="3"/>
    </row>
    <row r="160" spans="1:20" x14ac:dyDescent="0.2">
      <c r="F160" s="3"/>
      <c r="G160" s="3"/>
      <c r="H160" s="3"/>
      <c r="I160" s="3"/>
      <c r="J160" s="3"/>
      <c r="K160" s="3"/>
      <c r="L160" s="3"/>
    </row>
    <row r="161" spans="6:12" x14ac:dyDescent="0.2">
      <c r="F161" s="3"/>
      <c r="G161" s="3"/>
      <c r="H161" s="3"/>
      <c r="I161" s="3"/>
      <c r="J161" s="3"/>
      <c r="K161" s="3"/>
      <c r="L161" s="3"/>
    </row>
    <row r="162" spans="6:12" x14ac:dyDescent="0.2">
      <c r="F162" s="3"/>
      <c r="G162" s="3"/>
      <c r="H162" s="3"/>
      <c r="I162" s="3"/>
      <c r="J162" s="3"/>
      <c r="K162" s="3"/>
      <c r="L162" s="3"/>
    </row>
    <row r="163" spans="6:12" x14ac:dyDescent="0.2">
      <c r="F163" s="3"/>
      <c r="G163" s="3"/>
      <c r="H163" s="3"/>
      <c r="I163" s="3"/>
      <c r="J163" s="3"/>
      <c r="K163" s="3"/>
      <c r="L163" s="3"/>
    </row>
    <row r="164" spans="6:12" x14ac:dyDescent="0.2">
      <c r="F164" s="3"/>
      <c r="G164" s="3"/>
      <c r="H164" s="3"/>
      <c r="I164" s="3"/>
      <c r="J164" s="3"/>
      <c r="K164" s="3"/>
      <c r="L164" s="3"/>
    </row>
    <row r="165" spans="6:12" x14ac:dyDescent="0.2">
      <c r="F165" s="3"/>
      <c r="G165" s="3"/>
      <c r="H165" s="3"/>
      <c r="I165" s="3"/>
      <c r="J165" s="3"/>
      <c r="K165" s="3"/>
      <c r="L165" s="3"/>
    </row>
    <row r="166" spans="6:12" x14ac:dyDescent="0.2">
      <c r="F166" s="3"/>
      <c r="G166" s="3"/>
      <c r="H166" s="3"/>
      <c r="I166" s="3"/>
      <c r="J166" s="3"/>
      <c r="K166" s="3"/>
      <c r="L166" s="3"/>
    </row>
    <row r="167" spans="6:12" x14ac:dyDescent="0.2">
      <c r="F167" s="3"/>
      <c r="G167" s="3"/>
      <c r="H167" s="3"/>
      <c r="I167" s="3"/>
      <c r="J167" s="3"/>
      <c r="K167" s="3"/>
      <c r="L167" s="3"/>
    </row>
    <row r="168" spans="6:12" x14ac:dyDescent="0.2">
      <c r="F168" s="3"/>
      <c r="G168" s="3"/>
      <c r="H168" s="3"/>
      <c r="I168" s="3"/>
      <c r="J168" s="3"/>
      <c r="K168" s="3"/>
      <c r="L168" s="3"/>
    </row>
    <row r="169" spans="6:12" x14ac:dyDescent="0.2">
      <c r="F169" s="3"/>
      <c r="G169" s="3"/>
      <c r="H169" s="3"/>
      <c r="I169" s="3"/>
      <c r="J169" s="3"/>
      <c r="K169" s="3"/>
      <c r="L169" s="3"/>
    </row>
    <row r="170" spans="6:12" x14ac:dyDescent="0.2">
      <c r="F170" s="3"/>
      <c r="G170" s="3"/>
      <c r="H170" s="3"/>
      <c r="I170" s="3"/>
      <c r="J170" s="3"/>
      <c r="K170" s="3"/>
      <c r="L170" s="3"/>
    </row>
    <row r="171" spans="6:12" x14ac:dyDescent="0.2">
      <c r="F171" s="3"/>
      <c r="G171" s="3"/>
      <c r="H171" s="3"/>
      <c r="I171" s="3"/>
      <c r="J171" s="3"/>
      <c r="K171" s="3"/>
      <c r="L171" s="3"/>
    </row>
    <row r="172" spans="6:12" x14ac:dyDescent="0.2">
      <c r="F172" s="3"/>
      <c r="G172" s="3"/>
      <c r="H172" s="3"/>
      <c r="I172" s="3"/>
      <c r="J172" s="3"/>
      <c r="K172" s="3"/>
      <c r="L172" s="3"/>
    </row>
    <row r="173" spans="6:12" x14ac:dyDescent="0.2">
      <c r="F173" s="3"/>
      <c r="G173" s="3"/>
      <c r="H173" s="3"/>
      <c r="I173" s="3"/>
      <c r="J173" s="3"/>
      <c r="K173" s="3"/>
      <c r="L173" s="3"/>
    </row>
    <row r="174" spans="6:12" x14ac:dyDescent="0.2">
      <c r="F174" s="3"/>
      <c r="G174" s="3"/>
      <c r="H174" s="3"/>
      <c r="I174" s="3"/>
      <c r="J174" s="3"/>
      <c r="K174" s="3"/>
      <c r="L174" s="3"/>
    </row>
    <row r="175" spans="6:12" x14ac:dyDescent="0.2">
      <c r="F175" s="3"/>
      <c r="G175" s="3"/>
      <c r="H175" s="3"/>
      <c r="I175" s="3"/>
      <c r="J175" s="3"/>
      <c r="K175" s="3"/>
      <c r="L175" s="3"/>
    </row>
    <row r="176" spans="6:12" x14ac:dyDescent="0.2">
      <c r="F176" s="3"/>
      <c r="G176" s="3"/>
      <c r="H176" s="3"/>
      <c r="I176" s="3"/>
      <c r="J176" s="3"/>
      <c r="K176" s="3"/>
      <c r="L176" s="3"/>
    </row>
    <row r="177" spans="6:12" x14ac:dyDescent="0.2">
      <c r="F177" s="3"/>
      <c r="G177" s="3"/>
      <c r="H177" s="3"/>
      <c r="I177" s="3"/>
      <c r="J177" s="3"/>
      <c r="K177" s="3"/>
      <c r="L177" s="3"/>
    </row>
    <row r="178" spans="6:12" x14ac:dyDescent="0.2">
      <c r="F178" s="3"/>
      <c r="G178" s="3"/>
      <c r="H178" s="3"/>
      <c r="I178" s="3"/>
      <c r="J178" s="3"/>
      <c r="K178" s="3"/>
      <c r="L178" s="3"/>
    </row>
    <row r="179" spans="6:12" x14ac:dyDescent="0.2">
      <c r="F179" s="3"/>
      <c r="G179" s="3"/>
      <c r="H179" s="3"/>
      <c r="I179" s="3"/>
      <c r="J179" s="3"/>
      <c r="K179" s="3"/>
      <c r="L179" s="3"/>
    </row>
    <row r="180" spans="6:12" x14ac:dyDescent="0.2">
      <c r="F180" s="3"/>
      <c r="G180" s="3"/>
      <c r="H180" s="3"/>
      <c r="I180" s="3"/>
      <c r="J180" s="3"/>
      <c r="K180" s="3"/>
      <c r="L180" s="3"/>
    </row>
    <row r="181" spans="6:12" x14ac:dyDescent="0.2">
      <c r="F181" s="3"/>
      <c r="G181" s="3"/>
      <c r="H181" s="3"/>
      <c r="I181" s="3"/>
      <c r="J181" s="3"/>
      <c r="K181" s="3"/>
      <c r="L181" s="3"/>
    </row>
    <row r="182" spans="6:12" x14ac:dyDescent="0.2">
      <c r="F182" s="3"/>
      <c r="G182" s="3"/>
      <c r="H182" s="3"/>
      <c r="I182" s="3"/>
      <c r="J182" s="3"/>
      <c r="K182" s="3"/>
      <c r="L182" s="3"/>
    </row>
    <row r="183" spans="6:12" x14ac:dyDescent="0.2">
      <c r="F183" s="3"/>
      <c r="G183" s="3"/>
      <c r="H183" s="3"/>
      <c r="I183" s="3"/>
      <c r="J183" s="3"/>
      <c r="K183" s="3"/>
      <c r="L183" s="3"/>
    </row>
    <row r="184" spans="6:12" x14ac:dyDescent="0.2">
      <c r="F184" s="3"/>
      <c r="G184" s="3"/>
      <c r="H184" s="3"/>
      <c r="I184" s="3"/>
      <c r="J184" s="3"/>
      <c r="K184" s="3"/>
      <c r="L184" s="3"/>
    </row>
    <row r="248" ht="13.5" customHeight="1" x14ac:dyDescent="0.2"/>
  </sheetData>
  <mergeCells count="10">
    <mergeCell ref="B4:E4"/>
    <mergeCell ref="H6:S6"/>
    <mergeCell ref="F8:F9"/>
    <mergeCell ref="H8:H9"/>
    <mergeCell ref="I8:I9"/>
    <mergeCell ref="J8:N8"/>
    <mergeCell ref="O8:P8"/>
    <mergeCell ref="Q8:Q9"/>
    <mergeCell ref="R8:R9"/>
    <mergeCell ref="S8:S9"/>
  </mergeCells>
  <conditionalFormatting sqref="G178:G179 F177:F178">
    <cfRule type="cellIs" dxfId="47" priority="1" operator="equal">
      <formula>"OK"</formula>
    </cfRule>
    <cfRule type="cellIs" dxfId="46"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01"/>
  <sheetViews>
    <sheetView zoomScale="80" zoomScaleNormal="80" zoomScalePageLayoutView="80" workbookViewId="0">
      <pane xSplit="5" ySplit="10" topLeftCell="F47" activePane="bottomRight" state="frozen"/>
      <selection activeCell="F10" sqref="F10"/>
      <selection pane="topRight" activeCell="F10" sqref="F10"/>
      <selection pane="bottomLeft" activeCell="F10" sqref="F10"/>
      <selection pane="bottomRight" activeCell="K151" sqref="K151"/>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8" width="19.1640625" style="6" bestFit="1" customWidth="1"/>
    <col min="9" max="9" width="22.83203125" style="6" bestFit="1" customWidth="1"/>
    <col min="10" max="10" width="25" style="6" customWidth="1"/>
    <col min="11" max="11" width="26.83203125" style="6" customWidth="1"/>
    <col min="12" max="12" width="21.1640625" style="6" customWidth="1"/>
    <col min="13" max="13" width="3.83203125" style="6" customWidth="1"/>
    <col min="14" max="14" width="10.83203125" style="6"/>
    <col min="15" max="15" width="17" style="6" bestFit="1" customWidth="1"/>
    <col min="16" max="16" width="10.83203125" style="1"/>
    <col min="17" max="16384" width="10.83203125" style="6"/>
  </cols>
  <sheetData>
    <row r="1" spans="1:13" ht="7.35" customHeight="1" x14ac:dyDescent="0.2"/>
    <row r="2" spans="1:13" ht="18" x14ac:dyDescent="0.25">
      <c r="A2" s="5">
        <v>80</v>
      </c>
      <c r="B2" s="2" t="s">
        <v>215</v>
      </c>
      <c r="C2" s="49"/>
      <c r="F2" s="14"/>
    </row>
    <row r="3" spans="1:13" ht="16.350000000000001" customHeight="1" x14ac:dyDescent="0.25">
      <c r="B3" s="43" t="str">
        <f>'Revenue - Base - OPTIONAL'!B3</f>
        <v>Ballarat (C)</v>
      </c>
      <c r="C3" s="49"/>
      <c r="F3" s="6"/>
      <c r="G3" s="6"/>
      <c r="K3" s="8"/>
    </row>
    <row r="4" spans="1:13" ht="13.5" thickBot="1" x14ac:dyDescent="0.25">
      <c r="B4" s="554"/>
      <c r="C4" s="554"/>
      <c r="D4" s="554"/>
      <c r="E4" s="554"/>
    </row>
    <row r="5" spans="1:13" ht="10.5" customHeight="1" x14ac:dyDescent="0.2">
      <c r="C5" s="9"/>
      <c r="D5" s="10"/>
      <c r="E5" s="10"/>
      <c r="F5" s="11"/>
      <c r="G5" s="129"/>
      <c r="H5" s="10"/>
      <c r="I5" s="10"/>
      <c r="J5" s="10"/>
      <c r="K5" s="10"/>
      <c r="L5" s="10"/>
      <c r="M5" s="47"/>
    </row>
    <row r="6" spans="1:13" ht="13.5" customHeight="1" x14ac:dyDescent="0.2">
      <c r="C6" s="13"/>
      <c r="D6" s="45"/>
      <c r="E6" s="46"/>
      <c r="H6" s="560" t="s">
        <v>71</v>
      </c>
      <c r="I6" s="561"/>
      <c r="J6" s="561"/>
      <c r="K6" s="561"/>
      <c r="L6" s="562"/>
      <c r="M6" s="31"/>
    </row>
    <row r="7" spans="1:13" ht="6.75" customHeight="1" x14ac:dyDescent="0.2">
      <c r="C7" s="13"/>
      <c r="D7" s="14"/>
      <c r="E7" s="29"/>
      <c r="F7" s="26"/>
      <c r="G7" s="26"/>
      <c r="H7" s="25"/>
      <c r="I7" s="30"/>
      <c r="J7" s="30"/>
      <c r="K7" s="30"/>
      <c r="L7" s="30"/>
      <c r="M7" s="31"/>
    </row>
    <row r="8" spans="1:13" ht="25.5" x14ac:dyDescent="0.2">
      <c r="C8" s="13"/>
      <c r="D8" s="14"/>
      <c r="E8" s="65" t="s">
        <v>100</v>
      </c>
      <c r="F8" s="331" t="s">
        <v>124</v>
      </c>
      <c r="G8" s="26"/>
      <c r="H8" s="331" t="s">
        <v>80</v>
      </c>
      <c r="I8" s="331" t="s">
        <v>81</v>
      </c>
      <c r="J8" s="331" t="s">
        <v>82</v>
      </c>
      <c r="K8" s="65" t="s">
        <v>83</v>
      </c>
      <c r="L8" s="114" t="s">
        <v>84</v>
      </c>
      <c r="M8" s="31"/>
    </row>
    <row r="9" spans="1:13" x14ac:dyDescent="0.2">
      <c r="C9" s="13"/>
      <c r="D9" s="14"/>
      <c r="E9" s="56"/>
      <c r="F9" s="161"/>
      <c r="G9" s="26"/>
      <c r="H9" s="161" t="s">
        <v>180</v>
      </c>
      <c r="I9" s="161" t="s">
        <v>180</v>
      </c>
      <c r="J9" s="161" t="s">
        <v>180</v>
      </c>
      <c r="K9" s="161" t="s">
        <v>180</v>
      </c>
      <c r="L9" s="161" t="s">
        <v>180</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Base - OPTIONAL'!D12</f>
        <v>1</v>
      </c>
      <c r="E11" s="70" t="str">
        <f>IF(OR('Base Summary 2015-16'!E11="",'Base Summary 2015-16'!E11="[Enter service]"),"",'Base Summary 2015-16'!E11)</f>
        <v>Ballarat Aquatic &amp; Lifestyle Centre</v>
      </c>
      <c r="F11" s="71" t="str">
        <f>IF(OR('Base Summary 2015-16'!F11="",'Base Summary 2015-16'!F11="[Select]"),"",'Base Summary 2015-16'!F11)</f>
        <v>External</v>
      </c>
      <c r="G11" s="26"/>
      <c r="H11" s="72">
        <f>3856747+4003</f>
        <v>3860750</v>
      </c>
      <c r="I11" s="72">
        <v>2400883</v>
      </c>
      <c r="J11" s="72"/>
      <c r="K11" s="72">
        <v>123602</v>
      </c>
      <c r="L11" s="73">
        <f t="shared" ref="L11:L114" si="0">SUM(H11:K11)</f>
        <v>6385235</v>
      </c>
      <c r="M11" s="31"/>
    </row>
    <row r="12" spans="1:13" ht="12" customHeight="1" x14ac:dyDescent="0.2">
      <c r="C12" s="13"/>
      <c r="D12" s="19">
        <f>'Revenue - Base - OPTIONAL'!D13</f>
        <v>2</v>
      </c>
      <c r="E12" s="70" t="str">
        <f>IF(OR('Base Summary 2015-16'!E12="",'Base Summary 2015-16'!E12="[Enter service]"),"",'Base Summary 2015-16'!E12)</f>
        <v>Financial Services</v>
      </c>
      <c r="F12" s="71" t="str">
        <f>IF(OR('Base Summary 2015-16'!F12="",'Base Summary 2015-16'!F12="[Select]"),"",'Base Summary 2015-16'!F12)</f>
        <v>Internal</v>
      </c>
      <c r="G12" s="26"/>
      <c r="H12" s="76">
        <v>733541</v>
      </c>
      <c r="I12" s="76">
        <v>259598</v>
      </c>
      <c r="J12" s="76"/>
      <c r="K12" s="76"/>
      <c r="L12" s="77">
        <f t="shared" si="0"/>
        <v>993139</v>
      </c>
      <c r="M12" s="31"/>
    </row>
    <row r="13" spans="1:13" ht="12" customHeight="1" x14ac:dyDescent="0.2">
      <c r="C13" s="13"/>
      <c r="D13" s="19">
        <f>'Revenue - Base - OPTIONAL'!D14</f>
        <v>3</v>
      </c>
      <c r="E13" s="70" t="str">
        <f>IF(OR('Base Summary 2015-16'!E13="",'Base Summary 2015-16'!E13="[Enter service]"),"",'Base Summary 2015-16'!E13)</f>
        <v>Occupational Health &amp; Safety</v>
      </c>
      <c r="F13" s="71" t="str">
        <f>IF(OR('Base Summary 2015-16'!F13="",'Base Summary 2015-16'!F13="[Select]"),"",'Base Summary 2015-16'!F13)</f>
        <v>Internal</v>
      </c>
      <c r="G13" s="26"/>
      <c r="H13" s="76">
        <v>554412</v>
      </c>
      <c r="I13" s="76">
        <v>312001</v>
      </c>
      <c r="J13" s="76"/>
      <c r="K13" s="76"/>
      <c r="L13" s="77">
        <f t="shared" si="0"/>
        <v>866413</v>
      </c>
      <c r="M13" s="31"/>
    </row>
    <row r="14" spans="1:13" ht="12" customHeight="1" x14ac:dyDescent="0.2">
      <c r="C14" s="13"/>
      <c r="D14" s="19">
        <f>'Revenue - Base - OPTIONAL'!D15</f>
        <v>4</v>
      </c>
      <c r="E14" s="70" t="str">
        <f>IF(OR('Base Summary 2015-16'!E14="",'Base Summary 2015-16'!E14="[Enter service]"),"",'Base Summary 2015-16'!E14)</f>
        <v>People &amp; Culture</v>
      </c>
      <c r="F14" s="71" t="str">
        <f>IF(OR('Base Summary 2015-16'!F14="",'Base Summary 2015-16'!F14="[Select]"),"",'Base Summary 2015-16'!F14)</f>
        <v>Internal</v>
      </c>
      <c r="G14" s="26"/>
      <c r="H14" s="76">
        <v>905046</v>
      </c>
      <c r="I14" s="76">
        <v>358391</v>
      </c>
      <c r="J14" s="76"/>
      <c r="K14" s="76"/>
      <c r="L14" s="77">
        <f t="shared" si="0"/>
        <v>1263437</v>
      </c>
      <c r="M14" s="31"/>
    </row>
    <row r="15" spans="1:13" ht="12" customHeight="1" x14ac:dyDescent="0.2">
      <c r="C15" s="13"/>
      <c r="D15" s="19">
        <f>'Revenue - Base - OPTIONAL'!D16</f>
        <v>5</v>
      </c>
      <c r="E15" s="70" t="str">
        <f>IF(OR('Base Summary 2015-16'!E15="",'Base Summary 2015-16'!E15="[Enter service]"),"",'Base Summary 2015-16'!E15)</f>
        <v>Risk Management</v>
      </c>
      <c r="F15" s="71" t="str">
        <f>IF(OR('Base Summary 2015-16'!F15="",'Base Summary 2015-16'!F15="[Select]"),"",'Base Summary 2015-16'!F15)</f>
        <v>Internal</v>
      </c>
      <c r="G15" s="26"/>
      <c r="H15" s="76">
        <v>76359</v>
      </c>
      <c r="I15" s="76">
        <v>1460976</v>
      </c>
      <c r="J15" s="76"/>
      <c r="K15" s="76"/>
      <c r="L15" s="77">
        <f t="shared" si="0"/>
        <v>1537335</v>
      </c>
      <c r="M15" s="31"/>
    </row>
    <row r="16" spans="1:13" ht="12" customHeight="1" x14ac:dyDescent="0.2">
      <c r="C16" s="13"/>
      <c r="D16" s="19">
        <f>'Revenue - Base - OPTIONAL'!D17</f>
        <v>6</v>
      </c>
      <c r="E16" s="70" t="str">
        <f>IF(OR('Base Summary 2015-16'!E16="",'Base Summary 2015-16'!E16="[Enter service]"),"",'Base Summary 2015-16'!E16)</f>
        <v>Finance</v>
      </c>
      <c r="F16" s="71" t="str">
        <f>IF(OR('Base Summary 2015-16'!F16="",'Base Summary 2015-16'!F16="[Select]"),"",'Base Summary 2015-16'!F16)</f>
        <v>Internal</v>
      </c>
      <c r="G16" s="26"/>
      <c r="H16" s="76">
        <v>394348</v>
      </c>
      <c r="I16" s="76">
        <v>19005</v>
      </c>
      <c r="J16" s="76"/>
      <c r="K16" s="76"/>
      <c r="L16" s="77">
        <f t="shared" si="0"/>
        <v>413353</v>
      </c>
      <c r="M16" s="31"/>
    </row>
    <row r="17" spans="3:13" ht="12" customHeight="1" x14ac:dyDescent="0.2">
      <c r="C17" s="13"/>
      <c r="D17" s="19">
        <f>'Revenue - Base - OPTIONAL'!D18</f>
        <v>7</v>
      </c>
      <c r="E17" s="70" t="str">
        <f>IF(OR('Base Summary 2015-16'!E17="",'Base Summary 2015-16'!E17="[Enter service]"),"",'Base Summary 2015-16'!E17)</f>
        <v>Financial Operations</v>
      </c>
      <c r="F17" s="71" t="str">
        <f>IF(OR('Base Summary 2015-16'!F17="",'Base Summary 2015-16'!F17="[Select]"),"",'Base Summary 2015-16'!F17)</f>
        <v>Internal</v>
      </c>
      <c r="G17" s="26"/>
      <c r="H17" s="76">
        <v>661170</v>
      </c>
      <c r="I17" s="76">
        <v>983196</v>
      </c>
      <c r="J17" s="76"/>
      <c r="K17" s="76"/>
      <c r="L17" s="77">
        <f t="shared" si="0"/>
        <v>1644366</v>
      </c>
      <c r="M17" s="31"/>
    </row>
    <row r="18" spans="3:13" ht="12" customHeight="1" x14ac:dyDescent="0.2">
      <c r="C18" s="13"/>
      <c r="D18" s="19">
        <f>'Revenue - Base - OPTIONAL'!D19</f>
        <v>8</v>
      </c>
      <c r="E18" s="70" t="str">
        <f>IF(OR('Base Summary 2015-16'!E18="",'Base Summary 2015-16'!E18="[Enter service]"),"",'Base Summary 2015-16'!E18)</f>
        <v>Fleet Management</v>
      </c>
      <c r="F18" s="71" t="str">
        <f>IF(OR('Base Summary 2015-16'!F18="",'Base Summary 2015-16'!F18="[Select]"),"",'Base Summary 2015-16'!F18)</f>
        <v>Internal</v>
      </c>
      <c r="G18" s="26"/>
      <c r="H18" s="76">
        <v>238675</v>
      </c>
      <c r="I18" s="76">
        <f>88643+48015</f>
        <v>136658</v>
      </c>
      <c r="J18" s="76"/>
      <c r="K18" s="76"/>
      <c r="L18" s="77">
        <f t="shared" si="0"/>
        <v>375333</v>
      </c>
      <c r="M18" s="31"/>
    </row>
    <row r="19" spans="3:13" ht="12" customHeight="1" x14ac:dyDescent="0.2">
      <c r="C19" s="13"/>
      <c r="D19" s="19">
        <f>'Revenue - Base - OPTIONAL'!D20</f>
        <v>9</v>
      </c>
      <c r="E19" s="70" t="str">
        <f>IF(OR('Base Summary 2015-16'!E19="",'Base Summary 2015-16'!E19="[Enter service]"),"",'Base Summary 2015-16'!E19)</f>
        <v>Information Services</v>
      </c>
      <c r="F19" s="71" t="str">
        <f>IF(OR('Base Summary 2015-16'!F19="",'Base Summary 2015-16'!F19="[Select]"),"",'Base Summary 2015-16'!F19)</f>
        <v>Internal</v>
      </c>
      <c r="G19" s="26"/>
      <c r="H19" s="76">
        <v>737103</v>
      </c>
      <c r="I19" s="76">
        <v>2744471</v>
      </c>
      <c r="J19" s="76"/>
      <c r="K19" s="76"/>
      <c r="L19" s="77">
        <f t="shared" si="0"/>
        <v>3481574</v>
      </c>
      <c r="M19" s="31"/>
    </row>
    <row r="20" spans="3:13" ht="12" customHeight="1" x14ac:dyDescent="0.2">
      <c r="C20" s="13"/>
      <c r="D20" s="19">
        <f>'Revenue - Base - OPTIONAL'!D21</f>
        <v>10</v>
      </c>
      <c r="E20" s="70" t="str">
        <f>IF(OR('Base Summary 2015-16'!E20="",'Base Summary 2015-16'!E20="[Enter service]"),"",'Base Summary 2015-16'!E20)</f>
        <v>Whole of Organisation</v>
      </c>
      <c r="F20" s="71" t="str">
        <f>IF(OR('Base Summary 2015-16'!F20="",'Base Summary 2015-16'!F20="[Select]"),"",'Base Summary 2015-16'!F20)</f>
        <v>Internal</v>
      </c>
      <c r="G20" s="26"/>
      <c r="H20" s="76">
        <v>0</v>
      </c>
      <c r="I20" s="76">
        <f>2764799-3189512+500004</f>
        <v>75291</v>
      </c>
      <c r="J20" s="76">
        <v>32648815</v>
      </c>
      <c r="K20" s="76">
        <f>219999+734998+1847638</f>
        <v>2802635</v>
      </c>
      <c r="L20" s="77">
        <f t="shared" si="0"/>
        <v>35526741</v>
      </c>
      <c r="M20" s="31"/>
    </row>
    <row r="21" spans="3:13" ht="12" customHeight="1" x14ac:dyDescent="0.2">
      <c r="C21" s="13"/>
      <c r="D21" s="19">
        <f>'Revenue - Base - OPTIONAL'!D22</f>
        <v>11</v>
      </c>
      <c r="E21" s="70" t="str">
        <f>IF(OR('Base Summary 2015-16'!E21="",'Base Summary 2015-16'!E21="[Enter service]"),"",'Base Summary 2015-16'!E21)</f>
        <v>Mayor &amp; Councillor Support</v>
      </c>
      <c r="F21" s="71" t="str">
        <f>IF(OR('Base Summary 2015-16'!F21="",'Base Summary 2015-16'!F21="[Select]"),"",'Base Summary 2015-16'!F21)</f>
        <v>Internal</v>
      </c>
      <c r="G21" s="26"/>
      <c r="H21" s="76">
        <v>187984</v>
      </c>
      <c r="I21" s="76">
        <v>586409</v>
      </c>
      <c r="J21" s="76"/>
      <c r="K21" s="76"/>
      <c r="L21" s="77">
        <f t="shared" si="0"/>
        <v>774393</v>
      </c>
      <c r="M21" s="31"/>
    </row>
    <row r="22" spans="3:13" ht="12" customHeight="1" x14ac:dyDescent="0.2">
      <c r="C22" s="13"/>
      <c r="D22" s="19">
        <f>'Revenue - Base - OPTIONAL'!D23</f>
        <v>12</v>
      </c>
      <c r="E22" s="70" t="str">
        <f>IF(OR('Base Summary 2015-16'!E22="",'Base Summary 2015-16'!E22="[Enter service]"),"",'Base Summary 2015-16'!E22)</f>
        <v>Policy &amp; Project Strategist</v>
      </c>
      <c r="F22" s="71" t="str">
        <f>IF(OR('Base Summary 2015-16'!F22="",'Base Summary 2015-16'!F22="[Select]"),"",'Base Summary 2015-16'!F22)</f>
        <v>Internal</v>
      </c>
      <c r="G22" s="26"/>
      <c r="H22" s="76">
        <v>923058</v>
      </c>
      <c r="I22" s="76">
        <v>326845</v>
      </c>
      <c r="J22" s="76"/>
      <c r="K22" s="76"/>
      <c r="L22" s="77">
        <f t="shared" si="0"/>
        <v>1249903</v>
      </c>
      <c r="M22" s="31"/>
    </row>
    <row r="23" spans="3:13" ht="12" customHeight="1" x14ac:dyDescent="0.2">
      <c r="C23" s="13"/>
      <c r="D23" s="19">
        <f>'Revenue - Base - OPTIONAL'!D24</f>
        <v>13</v>
      </c>
      <c r="E23" s="70" t="str">
        <f>IF(OR('Base Summary 2015-16'!E23="",'Base Summary 2015-16'!E23="[Enter service]"),"",'Base Summary 2015-16'!E23)</f>
        <v>CEO</v>
      </c>
      <c r="F23" s="71" t="str">
        <f>IF(OR('Base Summary 2015-16'!F23="",'Base Summary 2015-16'!F23="[Select]"),"",'Base Summary 2015-16'!F23)</f>
        <v>Internal</v>
      </c>
      <c r="G23" s="26"/>
      <c r="H23" s="76">
        <v>506144</v>
      </c>
      <c r="I23" s="76">
        <v>286983</v>
      </c>
      <c r="J23" s="76"/>
      <c r="K23" s="76"/>
      <c r="L23" s="77">
        <f t="shared" si="0"/>
        <v>793127</v>
      </c>
      <c r="M23" s="31"/>
    </row>
    <row r="24" spans="3:13" ht="12" customHeight="1" x14ac:dyDescent="0.2">
      <c r="C24" s="13"/>
      <c r="D24" s="19">
        <f>'Revenue - Base - OPTIONAL'!D25</f>
        <v>14</v>
      </c>
      <c r="E24" s="70" t="str">
        <f>IF(OR('Base Summary 2015-16'!E24="",'Base Summary 2015-16'!E24="[Enter service]"),"",'Base Summary 2015-16'!E24)</f>
        <v>Governance &amp; Administration</v>
      </c>
      <c r="F24" s="71" t="str">
        <f>IF(OR('Base Summary 2015-16'!F24="",'Base Summary 2015-16'!F24="[Select]"),"",'Base Summary 2015-16'!F24)</f>
        <v>Internal</v>
      </c>
      <c r="G24" s="26"/>
      <c r="H24" s="76">
        <f>990054+6422</f>
        <v>996476</v>
      </c>
      <c r="I24" s="76">
        <v>582447</v>
      </c>
      <c r="J24" s="76"/>
      <c r="K24" s="76"/>
      <c r="L24" s="77">
        <f t="shared" si="0"/>
        <v>1578923</v>
      </c>
      <c r="M24" s="31"/>
    </row>
    <row r="25" spans="3:13" ht="12" customHeight="1" x14ac:dyDescent="0.2">
      <c r="C25" s="13"/>
      <c r="D25" s="19">
        <f>'Revenue - Base - OPTIONAL'!D26</f>
        <v>15</v>
      </c>
      <c r="E25" s="70" t="str">
        <f>IF(OR('Base Summary 2015-16'!E25="",'Base Summary 2015-16'!E25="[Enter service]"),"",'Base Summary 2015-16'!E25)</f>
        <v>Major Projects</v>
      </c>
      <c r="F25" s="71" t="str">
        <f>IF(OR('Base Summary 2015-16'!F25="",'Base Summary 2015-16'!F25="[Select]"),"",'Base Summary 2015-16'!F25)</f>
        <v>Mixed</v>
      </c>
      <c r="G25" s="26"/>
      <c r="H25" s="76">
        <f>2321399-149997</f>
        <v>2171402</v>
      </c>
      <c r="I25" s="76">
        <f>2001688-300000</f>
        <v>1701688</v>
      </c>
      <c r="J25" s="76"/>
      <c r="K25" s="76"/>
      <c r="L25" s="77">
        <f t="shared" si="0"/>
        <v>3873090</v>
      </c>
      <c r="M25" s="31"/>
    </row>
    <row r="26" spans="3:13" ht="12" customHeight="1" x14ac:dyDescent="0.2">
      <c r="C26" s="13"/>
      <c r="D26" s="19">
        <f>'Revenue - Base - OPTIONAL'!D27</f>
        <v>16</v>
      </c>
      <c r="E26" s="70" t="str">
        <f>IF(OR('Base Summary 2015-16'!E26="",'Base Summary 2015-16'!E26="[Enter service]"),"",'Base Summary 2015-16'!E26)</f>
        <v>Building</v>
      </c>
      <c r="F26" s="71" t="str">
        <f>IF(OR('Base Summary 2015-16'!F26="",'Base Summary 2015-16'!F26="[Select]"),"",'Base Summary 2015-16'!F26)</f>
        <v>External</v>
      </c>
      <c r="G26" s="26"/>
      <c r="H26" s="76">
        <v>391160</v>
      </c>
      <c r="I26" s="76">
        <f>156933+28000</f>
        <v>184933</v>
      </c>
      <c r="J26" s="76"/>
      <c r="K26" s="76"/>
      <c r="L26" s="77">
        <f t="shared" si="0"/>
        <v>576093</v>
      </c>
      <c r="M26" s="31"/>
    </row>
    <row r="27" spans="3:13" ht="12" customHeight="1" x14ac:dyDescent="0.2">
      <c r="C27" s="13"/>
      <c r="D27" s="19">
        <f>'Revenue - Base - OPTIONAL'!D28</f>
        <v>17</v>
      </c>
      <c r="E27" s="70" t="str">
        <f>IF(OR('Base Summary 2015-16'!E27="",'Base Summary 2015-16'!E27="[Enter service]"),"",'Base Summary 2015-16'!E27)</f>
        <v>City Services</v>
      </c>
      <c r="F27" s="71" t="str">
        <f>IF(OR('Base Summary 2015-16'!F27="",'Base Summary 2015-16'!F27="[Select]"),"",'Base Summary 2015-16'!F27)</f>
        <v>External</v>
      </c>
      <c r="G27" s="26"/>
      <c r="H27" s="76">
        <f>11644681</f>
        <v>11644681</v>
      </c>
      <c r="I27" s="76">
        <f>20282809+1907524</f>
        <v>22190333</v>
      </c>
      <c r="J27" s="76"/>
      <c r="K27" s="76">
        <v>780000</v>
      </c>
      <c r="L27" s="77">
        <f t="shared" si="0"/>
        <v>34615014</v>
      </c>
      <c r="M27" s="31"/>
    </row>
    <row r="28" spans="3:13" ht="12" customHeight="1" x14ac:dyDescent="0.2">
      <c r="C28" s="13"/>
      <c r="D28" s="19">
        <f>'Revenue - Base - OPTIONAL'!D29</f>
        <v>18</v>
      </c>
      <c r="E28" s="70" t="str">
        <f>IF(OR('Base Summary 2015-16'!E28="",'Base Summary 2015-16'!E28="[Enter service]"),"",'Base Summary 2015-16'!E28)</f>
        <v>Property Management</v>
      </c>
      <c r="F28" s="71" t="str">
        <f>IF(OR('Base Summary 2015-16'!F28="",'Base Summary 2015-16'!F28="[Select]"),"",'Base Summary 2015-16'!F28)</f>
        <v>Mixed</v>
      </c>
      <c r="G28" s="26"/>
      <c r="H28" s="76">
        <v>234597</v>
      </c>
      <c r="I28" s="76">
        <v>1161251</v>
      </c>
      <c r="J28" s="76"/>
      <c r="K28" s="76"/>
      <c r="L28" s="77">
        <f t="shared" si="0"/>
        <v>1395848</v>
      </c>
      <c r="M28" s="31"/>
    </row>
    <row r="29" spans="3:13" ht="12" customHeight="1" x14ac:dyDescent="0.2">
      <c r="C29" s="13"/>
      <c r="D29" s="19">
        <f>'Revenue - Base - OPTIONAL'!D30</f>
        <v>19</v>
      </c>
      <c r="E29" s="70" t="str">
        <f>IF(OR('Base Summary 2015-16'!E29="",'Base Summary 2015-16'!E29="[Enter service]"),"",'Base Summary 2015-16'!E29)</f>
        <v>Community Amenity</v>
      </c>
      <c r="F29" s="71" t="str">
        <f>IF(OR('Base Summary 2015-16'!F29="",'Base Summary 2015-16'!F29="[Select]"),"",'Base Summary 2015-16'!F29)</f>
        <v>External</v>
      </c>
      <c r="G29" s="26"/>
      <c r="H29" s="76">
        <v>2513226</v>
      </c>
      <c r="I29" s="76">
        <f>92449+1060215</f>
        <v>1152664</v>
      </c>
      <c r="J29" s="76"/>
      <c r="K29" s="76">
        <v>514997</v>
      </c>
      <c r="L29" s="77">
        <f t="shared" si="0"/>
        <v>4180887</v>
      </c>
      <c r="M29" s="31"/>
    </row>
    <row r="30" spans="3:13" ht="12" customHeight="1" x14ac:dyDescent="0.2">
      <c r="C30" s="13"/>
      <c r="D30" s="19">
        <f>'Revenue - Base - OPTIONAL'!D31</f>
        <v>20</v>
      </c>
      <c r="E30" s="70" t="str">
        <f>IF(OR('Base Summary 2015-16'!E30="",'Base Summary 2015-16'!E30="[Enter service]"),"",'Base Summary 2015-16'!E30)</f>
        <v>Environmental Services</v>
      </c>
      <c r="F30" s="71" t="str">
        <f>IF(OR('Base Summary 2015-16'!F30="",'Base Summary 2015-16'!F30="[Select]"),"",'Base Summary 2015-16'!F30)</f>
        <v>External</v>
      </c>
      <c r="G30" s="26"/>
      <c r="H30" s="76">
        <v>848914</v>
      </c>
      <c r="I30" s="76">
        <f>34008+62813</f>
        <v>96821</v>
      </c>
      <c r="J30" s="76"/>
      <c r="K30" s="76"/>
      <c r="L30" s="77">
        <f t="shared" si="0"/>
        <v>945735</v>
      </c>
      <c r="M30" s="31"/>
    </row>
    <row r="31" spans="3:13" ht="12" customHeight="1" x14ac:dyDescent="0.2">
      <c r="C31" s="13"/>
      <c r="D31" s="19">
        <f>'Revenue - Base - OPTIONAL'!D32</f>
        <v>21</v>
      </c>
      <c r="E31" s="70" t="str">
        <f>IF(OR('Base Summary 2015-16'!E31="",'Base Summary 2015-16'!E31="[Enter service]"),"",'Base Summary 2015-16'!E31)</f>
        <v>Facilities</v>
      </c>
      <c r="F31" s="71" t="str">
        <f>IF(OR('Base Summary 2015-16'!F31="",'Base Summary 2015-16'!F31="[Select]"),"",'Base Summary 2015-16'!F31)</f>
        <v>External</v>
      </c>
      <c r="G31" s="26"/>
      <c r="H31" s="76">
        <v>1382264</v>
      </c>
      <c r="I31" s="76">
        <f>2640287+857862-758573</f>
        <v>2739576</v>
      </c>
      <c r="J31" s="76"/>
      <c r="K31" s="76"/>
      <c r="L31" s="77">
        <f t="shared" si="0"/>
        <v>4121840</v>
      </c>
      <c r="M31" s="31"/>
    </row>
    <row r="32" spans="3:13" ht="12" customHeight="1" x14ac:dyDescent="0.2">
      <c r="C32" s="13"/>
      <c r="D32" s="19">
        <f>'Revenue - Base - OPTIONAL'!D33</f>
        <v>22</v>
      </c>
      <c r="E32" s="70" t="str">
        <f>IF(OR('Base Summary 2015-16'!E32="",'Base Summary 2015-16'!E32="[Enter service]"),"",'Base Summary 2015-16'!E32)</f>
        <v>Growth &amp; Development</v>
      </c>
      <c r="F32" s="71" t="str">
        <f>IF(OR('Base Summary 2015-16'!F32="",'Base Summary 2015-16'!F32="[Select]"),"",'Base Summary 2015-16'!F32)</f>
        <v>Mixed</v>
      </c>
      <c r="G32" s="26"/>
      <c r="H32" s="76">
        <v>370680</v>
      </c>
      <c r="I32" s="76">
        <v>71988</v>
      </c>
      <c r="J32" s="76"/>
      <c r="K32" s="76"/>
      <c r="L32" s="77">
        <f t="shared" si="0"/>
        <v>442668</v>
      </c>
      <c r="M32" s="31"/>
    </row>
    <row r="33" spans="3:15" ht="12" customHeight="1" x14ac:dyDescent="0.2">
      <c r="C33" s="13"/>
      <c r="D33" s="19">
        <f>'Revenue - Base - OPTIONAL'!D34</f>
        <v>23</v>
      </c>
      <c r="E33" s="70" t="str">
        <f>IF(OR('Base Summary 2015-16'!E33="",'Base Summary 2015-16'!E33="[Enter service]"),"",'Base Summary 2015-16'!E33)</f>
        <v>Infrastructure Design &amp; Delivery</v>
      </c>
      <c r="F33" s="71" t="str">
        <f>IF(OR('Base Summary 2015-16'!F33="",'Base Summary 2015-16'!F33="[Select]"),"",'Base Summary 2015-16'!F33)</f>
        <v>External</v>
      </c>
      <c r="G33" s="26"/>
      <c r="H33" s="76">
        <f>3693302-1000000</f>
        <v>2693302</v>
      </c>
      <c r="I33" s="76">
        <f>4370990-2771012</f>
        <v>1599978</v>
      </c>
      <c r="J33" s="76"/>
      <c r="K33" s="76">
        <v>424</v>
      </c>
      <c r="L33" s="77">
        <f t="shared" si="0"/>
        <v>4293704</v>
      </c>
      <c r="M33" s="31"/>
    </row>
    <row r="34" spans="3:15" ht="12" customHeight="1" x14ac:dyDescent="0.2">
      <c r="C34" s="13"/>
      <c r="D34" s="19">
        <f>'Revenue - Base - OPTIONAL'!D35</f>
        <v>24</v>
      </c>
      <c r="E34" s="70" t="str">
        <f>IF(OR('Base Summary 2015-16'!E34="",'Base Summary 2015-16'!E34="[Enter service]"),"",'Base Summary 2015-16'!E34)</f>
        <v>Ballarat Regional Tourism</v>
      </c>
      <c r="F34" s="71" t="str">
        <f>IF(OR('Base Summary 2015-16'!F34="",'Base Summary 2015-16'!F34="[Select]"),"",'Base Summary 2015-16'!F34)</f>
        <v>External</v>
      </c>
      <c r="G34" s="26"/>
      <c r="H34" s="76"/>
      <c r="I34" s="76">
        <v>3727154</v>
      </c>
      <c r="J34" s="76"/>
      <c r="K34" s="76"/>
      <c r="L34" s="77">
        <f t="shared" si="0"/>
        <v>3727154</v>
      </c>
      <c r="M34" s="31"/>
      <c r="O34" s="483"/>
    </row>
    <row r="35" spans="3:15" ht="12" customHeight="1" x14ac:dyDescent="0.2">
      <c r="C35" s="13"/>
      <c r="D35" s="19">
        <f>'Revenue - Base - OPTIONAL'!D36</f>
        <v>25</v>
      </c>
      <c r="E35" s="70" t="str">
        <f>IF(OR('Base Summary 2015-16'!E35="",'Base Summary 2015-16'!E35="[Enter service]"),"",'Base Summary 2015-16'!E35)</f>
        <v>Economic Development</v>
      </c>
      <c r="F35" s="71" t="str">
        <f>IF(OR('Base Summary 2015-16'!F35="",'Base Summary 2015-16'!F35="[Select]"),"",'Base Summary 2015-16'!F35)</f>
        <v>External</v>
      </c>
      <c r="G35" s="26"/>
      <c r="H35" s="76">
        <v>554515</v>
      </c>
      <c r="I35" s="76">
        <v>1182249</v>
      </c>
      <c r="J35" s="76"/>
      <c r="K35" s="76"/>
      <c r="L35" s="77">
        <f t="shared" si="0"/>
        <v>1736764</v>
      </c>
      <c r="M35" s="31"/>
    </row>
    <row r="36" spans="3:15" ht="12" customHeight="1" x14ac:dyDescent="0.2">
      <c r="C36" s="13"/>
      <c r="D36" s="19">
        <f>'Revenue - Base - OPTIONAL'!D37</f>
        <v>26</v>
      </c>
      <c r="E36" s="70" t="str">
        <f>IF(OR('Base Summary 2015-16'!E36="",'Base Summary 2015-16'!E36="[Enter service]"),"",'Base Summary 2015-16'!E36)</f>
        <v>Her Majesty's Theatre</v>
      </c>
      <c r="F36" s="71" t="str">
        <f>IF(OR('Base Summary 2015-16'!F36="",'Base Summary 2015-16'!F36="[Select]"),"",'Base Summary 2015-16'!F36)</f>
        <v>External</v>
      </c>
      <c r="G36" s="26"/>
      <c r="H36" s="76">
        <v>1046044</v>
      </c>
      <c r="I36" s="76">
        <f>773652+120-43854</f>
        <v>729918</v>
      </c>
      <c r="J36" s="76"/>
      <c r="K36" s="76"/>
      <c r="L36" s="77">
        <f t="shared" si="0"/>
        <v>1775962</v>
      </c>
      <c r="M36" s="31"/>
    </row>
    <row r="37" spans="3:15" ht="12" customHeight="1" x14ac:dyDescent="0.2">
      <c r="C37" s="13"/>
      <c r="D37" s="19">
        <f>'Revenue - Base - OPTIONAL'!D38</f>
        <v>27</v>
      </c>
      <c r="E37" s="70" t="str">
        <f>IF(OR('Base Summary 2015-16'!E37="",'Base Summary 2015-16'!E37="[Enter service]"),"",'Base Summary 2015-16'!E37)</f>
        <v>M.A.D.E.</v>
      </c>
      <c r="F37" s="71" t="str">
        <f>IF(OR('Base Summary 2015-16'!F37="",'Base Summary 2015-16'!F37="[Select]"),"",'Base Summary 2015-16'!F37)</f>
        <v>External</v>
      </c>
      <c r="G37" s="26"/>
      <c r="H37" s="76"/>
      <c r="I37" s="76">
        <v>1030002</v>
      </c>
      <c r="J37" s="76"/>
      <c r="K37" s="76"/>
      <c r="L37" s="77">
        <f t="shared" si="0"/>
        <v>1030002</v>
      </c>
      <c r="M37" s="31"/>
    </row>
    <row r="38" spans="3:15" ht="12" customHeight="1" x14ac:dyDescent="0.2">
      <c r="C38" s="13"/>
      <c r="D38" s="19">
        <f>'Revenue - Base - OPTIONAL'!D39</f>
        <v>28</v>
      </c>
      <c r="E38" s="70" t="str">
        <f>IF(OR('Base Summary 2015-16'!E38="",'Base Summary 2015-16'!E38="[Enter service]"),"",'Base Summary 2015-16'!E38)</f>
        <v>Statutory Planning</v>
      </c>
      <c r="F38" s="71" t="str">
        <f>IF(OR('Base Summary 2015-16'!F38="",'Base Summary 2015-16'!F38="[Select]"),"",'Base Summary 2015-16'!F38)</f>
        <v>External</v>
      </c>
      <c r="G38" s="26"/>
      <c r="H38" s="76">
        <v>1535659</v>
      </c>
      <c r="I38" s="76">
        <v>123992</v>
      </c>
      <c r="J38" s="76"/>
      <c r="K38" s="76"/>
      <c r="L38" s="77">
        <f t="shared" si="0"/>
        <v>1659651</v>
      </c>
      <c r="M38" s="31"/>
    </row>
    <row r="39" spans="3:15" ht="12" customHeight="1" x14ac:dyDescent="0.2">
      <c r="C39" s="13"/>
      <c r="D39" s="19">
        <f>'Revenue - Base - OPTIONAL'!D40</f>
        <v>29</v>
      </c>
      <c r="E39" s="70" t="str">
        <f>IF(OR('Base Summary 2015-16'!E39="",'Base Summary 2015-16'!E39="[Enter service]"),"",'Base Summary 2015-16'!E39)</f>
        <v>Art Gallery Ballarat</v>
      </c>
      <c r="F39" s="71" t="str">
        <f>IF(OR('Base Summary 2015-16'!F39="",'Base Summary 2015-16'!F39="[Select]"),"",'Base Summary 2015-16'!F39)</f>
        <v>External</v>
      </c>
      <c r="G39" s="26"/>
      <c r="H39" s="76">
        <v>1254945</v>
      </c>
      <c r="I39" s="76">
        <f>1459511+46258-7997</f>
        <v>1497772</v>
      </c>
      <c r="J39" s="76"/>
      <c r="K39" s="76"/>
      <c r="L39" s="77">
        <f t="shared" si="0"/>
        <v>2752717</v>
      </c>
      <c r="M39" s="31"/>
    </row>
    <row r="40" spans="3:15" ht="12" customHeight="1" x14ac:dyDescent="0.2">
      <c r="C40" s="13"/>
      <c r="D40" s="19">
        <f>'Revenue - Base - OPTIONAL'!D41</f>
        <v>30</v>
      </c>
      <c r="E40" s="70" t="str">
        <f>IF(OR('Base Summary 2015-16'!E40="",'Base Summary 2015-16'!E40="[Enter service]"),"",'Base Summary 2015-16'!E40)</f>
        <v>Arts &amp; Culture</v>
      </c>
      <c r="F40" s="71" t="str">
        <f>IF(OR('Base Summary 2015-16'!F40="",'Base Summary 2015-16'!F40="[Select]"),"",'Base Summary 2015-16'!F40)</f>
        <v>External</v>
      </c>
      <c r="G40" s="26"/>
      <c r="H40" s="76">
        <v>384111</v>
      </c>
      <c r="I40" s="76">
        <v>301681</v>
      </c>
      <c r="J40" s="76"/>
      <c r="K40" s="76"/>
      <c r="L40" s="77">
        <f t="shared" si="0"/>
        <v>685792</v>
      </c>
      <c r="M40" s="31"/>
    </row>
    <row r="41" spans="3:15" ht="12" customHeight="1" x14ac:dyDescent="0.2">
      <c r="C41" s="13"/>
      <c r="D41" s="19">
        <f>'Revenue - Base - OPTIONAL'!D42</f>
        <v>31</v>
      </c>
      <c r="E41" s="70" t="str">
        <f>IF(OR('Base Summary 2015-16'!E41="",'Base Summary 2015-16'!E41="[Enter service]"),"",'Base Summary 2015-16'!E41)</f>
        <v>City Strategy</v>
      </c>
      <c r="F41" s="71" t="str">
        <f>IF(OR('Base Summary 2015-16'!F41="",'Base Summary 2015-16'!F41="[Select]"),"",'Base Summary 2015-16'!F41)</f>
        <v>Mixed</v>
      </c>
      <c r="G41" s="26"/>
      <c r="H41" s="76">
        <v>2014738</v>
      </c>
      <c r="I41" s="76">
        <v>1656289</v>
      </c>
      <c r="J41" s="76"/>
      <c r="K41" s="76"/>
      <c r="L41" s="77">
        <f t="shared" si="0"/>
        <v>3671027</v>
      </c>
      <c r="M41" s="31"/>
    </row>
    <row r="42" spans="3:15" ht="12" customHeight="1" x14ac:dyDescent="0.2">
      <c r="C42" s="13"/>
      <c r="D42" s="19">
        <f>'Revenue - Base - OPTIONAL'!D43</f>
        <v>32</v>
      </c>
      <c r="E42" s="70" t="str">
        <f>IF(OR('Base Summary 2015-16'!E42="",'Base Summary 2015-16'!E42="[Enter service]"),"",'Base Summary 2015-16'!E42)</f>
        <v>Community Events</v>
      </c>
      <c r="F42" s="71" t="str">
        <f>IF(OR('Base Summary 2015-16'!F42="",'Base Summary 2015-16'!F42="[Select]"),"",'Base Summary 2015-16'!F42)</f>
        <v>Mixed</v>
      </c>
      <c r="G42" s="26"/>
      <c r="H42" s="76">
        <v>407343</v>
      </c>
      <c r="I42" s="76">
        <f>1263100+4000</f>
        <v>1267100</v>
      </c>
      <c r="J42" s="76"/>
      <c r="K42" s="76"/>
      <c r="L42" s="77">
        <f t="shared" si="0"/>
        <v>1674443</v>
      </c>
      <c r="M42" s="31"/>
    </row>
    <row r="43" spans="3:15" ht="12" customHeight="1" x14ac:dyDescent="0.2">
      <c r="C43" s="13"/>
      <c r="D43" s="19">
        <f>'Revenue - Base - OPTIONAL'!D44</f>
        <v>33</v>
      </c>
      <c r="E43" s="70" t="str">
        <f>IF(OR('Base Summary 2015-16'!E43="",'Base Summary 2015-16'!E43="[Enter service]"),"",'Base Summary 2015-16'!E43)</f>
        <v>Family and Children Services</v>
      </c>
      <c r="F43" s="71" t="str">
        <f>IF(OR('Base Summary 2015-16'!F43="",'Base Summary 2015-16'!F43="[Select]"),"",'Base Summary 2015-16'!F43)</f>
        <v>External</v>
      </c>
      <c r="G43" s="26"/>
      <c r="H43" s="76">
        <v>5606592</v>
      </c>
      <c r="I43" s="76">
        <f>3250883+1239102-1239902</f>
        <v>3250083</v>
      </c>
      <c r="J43" s="76"/>
      <c r="K43" s="76"/>
      <c r="L43" s="77">
        <f t="shared" si="0"/>
        <v>8856675</v>
      </c>
      <c r="M43" s="31"/>
    </row>
    <row r="44" spans="3:15" ht="12" customHeight="1" x14ac:dyDescent="0.2">
      <c r="C44" s="13"/>
      <c r="D44" s="19">
        <f>'Revenue - Base - OPTIONAL'!D45</f>
        <v>34</v>
      </c>
      <c r="E44" s="70" t="str">
        <f>IF(OR('Base Summary 2015-16'!E44="",'Base Summary 2015-16'!E44="[Enter service]"),"",'Base Summary 2015-16'!E44)</f>
        <v>Peoples &amp; Communities</v>
      </c>
      <c r="F44" s="71" t="str">
        <f>IF(OR('Base Summary 2015-16'!F44="",'Base Summary 2015-16'!F44="[Select]"),"",'Base Summary 2015-16'!F44)</f>
        <v>Mixed</v>
      </c>
      <c r="G44" s="26"/>
      <c r="H44" s="76">
        <v>293272</v>
      </c>
      <c r="I44" s="76">
        <v>688706</v>
      </c>
      <c r="J44" s="76"/>
      <c r="K44" s="76"/>
      <c r="L44" s="77">
        <f t="shared" si="0"/>
        <v>981978</v>
      </c>
      <c r="M44" s="31"/>
    </row>
    <row r="45" spans="3:15" ht="12" customHeight="1" x14ac:dyDescent="0.2">
      <c r="C45" s="13"/>
      <c r="D45" s="19">
        <f>'Revenue - Base - OPTIONAL'!D46</f>
        <v>35</v>
      </c>
      <c r="E45" s="70" t="str">
        <f>IF(OR('Base Summary 2015-16'!E45="",'Base Summary 2015-16'!E45="[Enter service]"),"",'Base Summary 2015-16'!E45)</f>
        <v>Community Care &amp; Access</v>
      </c>
      <c r="F45" s="71" t="str">
        <f>IF(OR('Base Summary 2015-16'!F45="",'Base Summary 2015-16'!F45="[Select]"),"",'Base Summary 2015-16'!F45)</f>
        <v>External</v>
      </c>
      <c r="G45" s="26"/>
      <c r="H45" s="76">
        <v>5472825</v>
      </c>
      <c r="I45" s="76">
        <f>1255966+1352049-1335044</f>
        <v>1272971</v>
      </c>
      <c r="J45" s="76"/>
      <c r="K45" s="76"/>
      <c r="L45" s="77">
        <f t="shared" si="0"/>
        <v>6745796</v>
      </c>
      <c r="M45" s="31"/>
    </row>
    <row r="46" spans="3:15" ht="12" customHeight="1" x14ac:dyDescent="0.2">
      <c r="C46" s="13"/>
      <c r="D46" s="19">
        <f>'Revenue - Base - OPTIONAL'!D47</f>
        <v>36</v>
      </c>
      <c r="E46" s="70" t="str">
        <f>IF(OR('Base Summary 2015-16'!E46="",'Base Summary 2015-16'!E46="[Enter service]"),"",'Base Summary 2015-16'!E46)</f>
        <v>Community Development</v>
      </c>
      <c r="F46" s="71" t="str">
        <f>IF(OR('Base Summary 2015-16'!F46="",'Base Summary 2015-16'!F46="[Select]"),"",'Base Summary 2015-16'!F46)</f>
        <v>External</v>
      </c>
      <c r="G46" s="26"/>
      <c r="H46" s="76">
        <v>801262</v>
      </c>
      <c r="I46" s="76">
        <f>700237+4418</f>
        <v>704655</v>
      </c>
      <c r="J46" s="76"/>
      <c r="K46" s="76"/>
      <c r="L46" s="77">
        <f t="shared" si="0"/>
        <v>1505917</v>
      </c>
      <c r="M46" s="31"/>
    </row>
    <row r="47" spans="3:15" ht="12" customHeight="1" x14ac:dyDescent="0.2">
      <c r="C47" s="13"/>
      <c r="D47" s="19">
        <f>'Revenue - Base - OPTIONAL'!D48</f>
        <v>37</v>
      </c>
      <c r="E47" s="70" t="str">
        <f>IF(OR('Base Summary 2015-16'!E47="",'Base Summary 2015-16'!E47="[Enter service]"),"",'Base Summary 2015-16'!E47)</f>
        <v>Learning &amp; Diversity</v>
      </c>
      <c r="F47" s="71" t="str">
        <f>IF(OR('Base Summary 2015-16'!F47="",'Base Summary 2015-16'!F47="[Select]"),"",'Base Summary 2015-16'!F47)</f>
        <v>External</v>
      </c>
      <c r="G47" s="26"/>
      <c r="H47" s="76">
        <v>3358011</v>
      </c>
      <c r="I47" s="76">
        <f>1808052+36440-800</f>
        <v>1843692</v>
      </c>
      <c r="J47" s="76"/>
      <c r="K47" s="76"/>
      <c r="L47" s="77">
        <f t="shared" si="0"/>
        <v>5201703</v>
      </c>
      <c r="M47" s="31"/>
    </row>
    <row r="48" spans="3:15" ht="12" customHeight="1" x14ac:dyDescent="0.2">
      <c r="C48" s="13"/>
      <c r="D48" s="19">
        <f>'Revenue - Base - OPTIONAL'!D49</f>
        <v>38</v>
      </c>
      <c r="E48" s="70" t="str">
        <f>IF(OR('Base Summary 2015-16'!E48="",'Base Summary 2015-16'!E48="[Enter service]"),"",'Base Summary 2015-16'!E48)</f>
        <v>Municipal Emergency Management</v>
      </c>
      <c r="F48" s="71" t="str">
        <f>IF(OR('Base Summary 2015-16'!F48="",'Base Summary 2015-16'!F48="[Select]"),"",'Base Summary 2015-16'!F48)</f>
        <v>External</v>
      </c>
      <c r="G48" s="26"/>
      <c r="H48" s="76">
        <v>320976</v>
      </c>
      <c r="I48" s="76">
        <f>159603+6840</f>
        <v>166443</v>
      </c>
      <c r="J48" s="76"/>
      <c r="K48" s="76"/>
      <c r="L48" s="77">
        <f t="shared" si="0"/>
        <v>487419</v>
      </c>
      <c r="M48" s="31"/>
    </row>
    <row r="49" spans="3:13" ht="12" customHeight="1" x14ac:dyDescent="0.2">
      <c r="C49" s="13"/>
      <c r="D49" s="19">
        <f>'Revenue - Base - OPTIONAL'!D50</f>
        <v>39</v>
      </c>
      <c r="E49" s="70" t="str">
        <f>IF(OR('Base Summary 2015-16'!E49="",'Base Summary 2015-16'!E49="[Enter service]"),"",'Base Summary 2015-16'!E49)</f>
        <v>Recreation</v>
      </c>
      <c r="F49" s="71" t="str">
        <f>IF(OR('Base Summary 2015-16'!F49="",'Base Summary 2015-16'!F49="[Select]"),"",'Base Summary 2015-16'!F49)</f>
        <v>External</v>
      </c>
      <c r="G49" s="26"/>
      <c r="H49" s="76">
        <v>821559</v>
      </c>
      <c r="I49" s="76">
        <v>589485</v>
      </c>
      <c r="J49" s="76"/>
      <c r="K49" s="76"/>
      <c r="L49" s="77">
        <f t="shared" si="0"/>
        <v>1411044</v>
      </c>
      <c r="M49" s="31"/>
    </row>
    <row r="50" spans="3:13" ht="12" customHeight="1" x14ac:dyDescent="0.2">
      <c r="C50" s="13"/>
      <c r="D50" s="19">
        <f>'Revenue - Base - OPTIONAL'!D51</f>
        <v>40</v>
      </c>
      <c r="E50" s="70" t="str">
        <f>IF(OR('Base Summary 2015-16'!E50="",'Base Summary 2015-16'!E50="[Enter service]"),"",'Base Summary 2015-16'!E50)</f>
        <v/>
      </c>
      <c r="F50" s="71" t="str">
        <f>IF(OR('Base Summary 2015-16'!F50="",'Base Summary 2015-16'!F50="[Select]"),"",'Base Summary 2015-16'!F50)</f>
        <v/>
      </c>
      <c r="G50" s="26"/>
      <c r="H50" s="76"/>
      <c r="I50" s="76"/>
      <c r="J50" s="76"/>
      <c r="K50" s="76"/>
      <c r="L50" s="77">
        <f t="shared" si="0"/>
        <v>0</v>
      </c>
      <c r="M50" s="31"/>
    </row>
    <row r="51" spans="3:13" ht="12" customHeight="1" x14ac:dyDescent="0.2">
      <c r="C51" s="13"/>
      <c r="D51" s="19">
        <f>'Revenue - Base - OPTIONAL'!D52</f>
        <v>41</v>
      </c>
      <c r="E51" s="70" t="str">
        <f>IF(OR('Base Summary 2015-16'!E51="",'Base Summary 2015-16'!E51="[Enter service]"),"",'Base Summary 2015-16'!E51)</f>
        <v/>
      </c>
      <c r="F51" s="71" t="str">
        <f>IF(OR('Base Summary 2015-16'!F51="",'Base Summary 2015-16'!F51="[Select]"),"",'Base Summary 2015-16'!F51)</f>
        <v/>
      </c>
      <c r="G51" s="26"/>
      <c r="H51" s="76"/>
      <c r="I51" s="76"/>
      <c r="J51" s="76"/>
      <c r="K51" s="76"/>
      <c r="L51" s="77">
        <f t="shared" si="0"/>
        <v>0</v>
      </c>
      <c r="M51" s="31"/>
    </row>
    <row r="52" spans="3:13" ht="12" customHeight="1" x14ac:dyDescent="0.2">
      <c r="C52" s="13"/>
      <c r="D52" s="19">
        <f>'Revenue - Base - OPTIONAL'!D53</f>
        <v>42</v>
      </c>
      <c r="E52" s="70" t="str">
        <f>IF(OR('Base Summary 2015-16'!E52="",'Base Summary 2015-16'!E52="[Enter service]"),"",'Base Summary 2015-16'!E52)</f>
        <v/>
      </c>
      <c r="F52" s="71" t="str">
        <f>IF(OR('Base Summary 2015-16'!F52="",'Base Summary 2015-16'!F52="[Select]"),"",'Base Summary 2015-16'!F52)</f>
        <v/>
      </c>
      <c r="G52" s="26"/>
      <c r="H52" s="76"/>
      <c r="I52" s="76"/>
      <c r="J52" s="76"/>
      <c r="K52" s="76"/>
      <c r="L52" s="77">
        <f t="shared" si="0"/>
        <v>0</v>
      </c>
      <c r="M52" s="31"/>
    </row>
    <row r="53" spans="3:13" ht="12" customHeight="1" x14ac:dyDescent="0.2">
      <c r="C53" s="13"/>
      <c r="D53" s="19">
        <f>'Revenue - Base - OPTIONAL'!D54</f>
        <v>43</v>
      </c>
      <c r="E53" s="70" t="str">
        <f>IF(OR('Base Summary 2015-16'!E53="",'Base Summary 2015-16'!E53="[Enter service]"),"",'Base Summary 2015-16'!E53)</f>
        <v/>
      </c>
      <c r="F53" s="71" t="str">
        <f>IF(OR('Base Summary 2015-16'!F53="",'Base Summary 2015-16'!F53="[Select]"),"",'Base Summary 2015-16'!F53)</f>
        <v/>
      </c>
      <c r="G53" s="26"/>
      <c r="H53" s="76"/>
      <c r="I53" s="76"/>
      <c r="J53" s="76"/>
      <c r="K53" s="76"/>
      <c r="L53" s="77">
        <f t="shared" si="0"/>
        <v>0</v>
      </c>
      <c r="M53" s="31"/>
    </row>
    <row r="54" spans="3:13" ht="12" customHeight="1" x14ac:dyDescent="0.2">
      <c r="C54" s="13"/>
      <c r="D54" s="19">
        <f>'Revenue - Base - OPTIONAL'!D55</f>
        <v>44</v>
      </c>
      <c r="E54" s="70" t="str">
        <f>IF(OR('Base Summary 2015-16'!E54="",'Base Summary 2015-16'!E54="[Enter service]"),"",'Base Summary 2015-16'!E54)</f>
        <v/>
      </c>
      <c r="F54" s="71" t="str">
        <f>IF(OR('Base Summary 2015-16'!F54="",'Base Summary 2015-16'!F54="[Select]"),"",'Base Summary 2015-16'!F54)</f>
        <v/>
      </c>
      <c r="G54" s="26"/>
      <c r="H54" s="76"/>
      <c r="I54" s="76"/>
      <c r="J54" s="76"/>
      <c r="K54" s="76"/>
      <c r="L54" s="77">
        <f t="shared" si="0"/>
        <v>0</v>
      </c>
      <c r="M54" s="31"/>
    </row>
    <row r="55" spans="3:13" ht="12" customHeight="1" x14ac:dyDescent="0.2">
      <c r="C55" s="13"/>
      <c r="D55" s="19">
        <f>'Revenue - Base - OPTIONAL'!D56</f>
        <v>45</v>
      </c>
      <c r="E55" s="70" t="str">
        <f>IF(OR('Base Summary 2015-16'!E55="",'Base Summary 2015-16'!E55="[Enter service]"),"",'Base Summary 2015-16'!E55)</f>
        <v/>
      </c>
      <c r="F55" s="71" t="str">
        <f>IF(OR('Base Summary 2015-16'!F55="",'Base Summary 2015-16'!F55="[Select]"),"",'Base Summary 2015-16'!F55)</f>
        <v/>
      </c>
      <c r="G55" s="26"/>
      <c r="H55" s="76"/>
      <c r="I55" s="76"/>
      <c r="J55" s="76"/>
      <c r="K55" s="76"/>
      <c r="L55" s="77">
        <f t="shared" si="0"/>
        <v>0</v>
      </c>
      <c r="M55" s="31"/>
    </row>
    <row r="56" spans="3:13" ht="12" customHeight="1" x14ac:dyDescent="0.2">
      <c r="C56" s="13"/>
      <c r="D56" s="19">
        <f>'Revenue - Base - OPTIONAL'!D57</f>
        <v>46</v>
      </c>
      <c r="E56" s="70" t="str">
        <f>IF(OR('Base Summary 2015-16'!E56="",'Base Summary 2015-16'!E56="[Enter service]"),"",'Base Summary 2015-16'!E56)</f>
        <v/>
      </c>
      <c r="F56" s="71" t="str">
        <f>IF(OR('Base Summary 2015-16'!F56="",'Base Summary 2015-16'!F56="[Select]"),"",'Base Summary 2015-16'!F56)</f>
        <v/>
      </c>
      <c r="G56" s="26"/>
      <c r="H56" s="76"/>
      <c r="I56" s="76"/>
      <c r="J56" s="76"/>
      <c r="K56" s="76"/>
      <c r="L56" s="77">
        <f t="shared" si="0"/>
        <v>0</v>
      </c>
      <c r="M56" s="31"/>
    </row>
    <row r="57" spans="3:13" ht="12" customHeight="1" x14ac:dyDescent="0.2">
      <c r="C57" s="13"/>
      <c r="D57" s="19">
        <f>'Revenue - Base - OPTIONAL'!D58</f>
        <v>47</v>
      </c>
      <c r="E57" s="70" t="str">
        <f>IF(OR('Base Summary 2015-16'!E57="",'Base Summary 2015-16'!E57="[Enter service]"),"",'Base Summary 2015-16'!E57)</f>
        <v/>
      </c>
      <c r="F57" s="71" t="str">
        <f>IF(OR('Base Summary 2015-16'!F57="",'Base Summary 2015-16'!F57="[Select]"),"",'Base Summary 2015-16'!F57)</f>
        <v/>
      </c>
      <c r="G57" s="26"/>
      <c r="H57" s="76"/>
      <c r="I57" s="76"/>
      <c r="J57" s="76"/>
      <c r="K57" s="76"/>
      <c r="L57" s="77">
        <f t="shared" si="0"/>
        <v>0</v>
      </c>
      <c r="M57" s="31"/>
    </row>
    <row r="58" spans="3:13" ht="12" customHeight="1" x14ac:dyDescent="0.2">
      <c r="C58" s="13"/>
      <c r="D58" s="19">
        <f>'Revenue - Base - OPTIONAL'!D59</f>
        <v>48</v>
      </c>
      <c r="E58" s="70" t="str">
        <f>IF(OR('Base Summary 2015-16'!E58="",'Base Summary 2015-16'!E58="[Enter service]"),"",'Base Summary 2015-16'!E58)</f>
        <v/>
      </c>
      <c r="F58" s="71" t="str">
        <f>IF(OR('Base Summary 2015-16'!F58="",'Base Summary 2015-16'!F58="[Select]"),"",'Base Summary 2015-16'!F58)</f>
        <v/>
      </c>
      <c r="G58" s="26"/>
      <c r="H58" s="76"/>
      <c r="I58" s="76"/>
      <c r="J58" s="76"/>
      <c r="K58" s="76"/>
      <c r="L58" s="77">
        <f t="shared" si="0"/>
        <v>0</v>
      </c>
      <c r="M58" s="31"/>
    </row>
    <row r="59" spans="3:13" ht="12" customHeight="1" x14ac:dyDescent="0.2">
      <c r="C59" s="13"/>
      <c r="D59" s="19">
        <f>'Revenue - Base - OPTIONAL'!D60</f>
        <v>49</v>
      </c>
      <c r="E59" s="70" t="str">
        <f>IF(OR('Base Summary 2015-16'!E59="",'Base Summary 2015-16'!E59="[Enter service]"),"",'Base Summary 2015-16'!E59)</f>
        <v/>
      </c>
      <c r="F59" s="71" t="str">
        <f>IF(OR('Base Summary 2015-16'!F59="",'Base Summary 2015-16'!F59="[Select]"),"",'Base Summary 2015-16'!F59)</f>
        <v/>
      </c>
      <c r="G59" s="26"/>
      <c r="H59" s="76"/>
      <c r="I59" s="76"/>
      <c r="J59" s="76"/>
      <c r="K59" s="76"/>
      <c r="L59" s="77">
        <f t="shared" si="0"/>
        <v>0</v>
      </c>
      <c r="M59" s="31"/>
    </row>
    <row r="60" spans="3:13" ht="12" customHeight="1" x14ac:dyDescent="0.2">
      <c r="C60" s="13"/>
      <c r="D60" s="19">
        <f>'Revenue - Base - OPTIONAL'!D61</f>
        <v>50</v>
      </c>
      <c r="E60" s="70" t="str">
        <f>IF(OR('Base Summary 2015-16'!E60="",'Base Summary 2015-16'!E60="[Enter service]"),"",'Base Summary 2015-16'!E60)</f>
        <v/>
      </c>
      <c r="F60" s="71" t="str">
        <f>IF(OR('Base Summary 2015-16'!F60="",'Base Summary 2015-16'!F60="[Select]"),"",'Base Summary 2015-16'!F60)</f>
        <v/>
      </c>
      <c r="G60" s="26"/>
      <c r="H60" s="76"/>
      <c r="I60" s="76"/>
      <c r="J60" s="76"/>
      <c r="K60" s="76"/>
      <c r="L60" s="77">
        <f t="shared" si="0"/>
        <v>0</v>
      </c>
      <c r="M60" s="31"/>
    </row>
    <row r="61" spans="3:13" ht="12" customHeight="1" x14ac:dyDescent="0.2">
      <c r="C61" s="13"/>
      <c r="D61" s="19">
        <f>'Revenue - Base - OPTIONAL'!D62</f>
        <v>51</v>
      </c>
      <c r="E61" s="70" t="str">
        <f>IF(OR('Base Summary 2015-16'!E61="",'Base Summary 2015-16'!E61="[Enter service]"),"",'Base Summary 2015-16'!E61)</f>
        <v/>
      </c>
      <c r="F61" s="71" t="str">
        <f>IF(OR('Base Summary 2015-16'!F61="",'Base Summary 2015-16'!F61="[Select]"),"",'Base Summary 2015-16'!F61)</f>
        <v/>
      </c>
      <c r="G61" s="26"/>
      <c r="H61" s="76"/>
      <c r="I61" s="76"/>
      <c r="J61" s="76"/>
      <c r="K61" s="76"/>
      <c r="L61" s="77">
        <f t="shared" si="0"/>
        <v>0</v>
      </c>
      <c r="M61" s="31"/>
    </row>
    <row r="62" spans="3:13" ht="12" customHeight="1" x14ac:dyDescent="0.2">
      <c r="C62" s="13"/>
      <c r="D62" s="19">
        <f>'Revenue - Base - OPTIONAL'!D63</f>
        <v>52</v>
      </c>
      <c r="E62" s="70" t="str">
        <f>IF(OR('Base Summary 2015-16'!E62="",'Base Summary 2015-16'!E62="[Enter service]"),"",'Base Summary 2015-16'!E62)</f>
        <v/>
      </c>
      <c r="F62" s="71" t="str">
        <f>IF(OR('Base Summary 2015-16'!F62="",'Base Summary 2015-16'!F62="[Select]"),"",'Base Summary 2015-16'!F62)</f>
        <v/>
      </c>
      <c r="G62" s="26"/>
      <c r="H62" s="76"/>
      <c r="I62" s="76"/>
      <c r="J62" s="76"/>
      <c r="K62" s="76"/>
      <c r="L62" s="77">
        <f t="shared" si="0"/>
        <v>0</v>
      </c>
      <c r="M62" s="31"/>
    </row>
    <row r="63" spans="3:13" ht="12" customHeight="1" x14ac:dyDescent="0.2">
      <c r="C63" s="13"/>
      <c r="D63" s="19">
        <f>'Revenue - Base - OPTIONAL'!D64</f>
        <v>53</v>
      </c>
      <c r="E63" s="70" t="str">
        <f>IF(OR('Base Summary 2015-16'!E63="",'Base Summary 2015-16'!E63="[Enter service]"),"",'Base Summary 2015-16'!E63)</f>
        <v/>
      </c>
      <c r="F63" s="71" t="str">
        <f>IF(OR('Base Summary 2015-16'!F63="",'Base Summary 2015-16'!F63="[Select]"),"",'Base Summary 2015-16'!F63)</f>
        <v/>
      </c>
      <c r="G63" s="26"/>
      <c r="H63" s="76"/>
      <c r="I63" s="76"/>
      <c r="J63" s="76"/>
      <c r="K63" s="76"/>
      <c r="L63" s="77">
        <f t="shared" si="0"/>
        <v>0</v>
      </c>
      <c r="M63" s="31"/>
    </row>
    <row r="64" spans="3:13" ht="12" customHeight="1" x14ac:dyDescent="0.2">
      <c r="C64" s="13"/>
      <c r="D64" s="19">
        <f>'Revenue - Base - OPTIONAL'!D65</f>
        <v>54</v>
      </c>
      <c r="E64" s="70" t="str">
        <f>IF(OR('Base Summary 2015-16'!E64="",'Base Summary 2015-16'!E64="[Enter service]"),"",'Base Summary 2015-16'!E64)</f>
        <v/>
      </c>
      <c r="F64" s="71" t="str">
        <f>IF(OR('Base Summary 2015-16'!F64="",'Base Summary 2015-16'!F64="[Select]"),"",'Base Summary 2015-16'!F64)</f>
        <v/>
      </c>
      <c r="G64" s="26"/>
      <c r="H64" s="76"/>
      <c r="I64" s="76"/>
      <c r="J64" s="76"/>
      <c r="K64" s="76"/>
      <c r="L64" s="77">
        <f t="shared" si="0"/>
        <v>0</v>
      </c>
      <c r="M64" s="31"/>
    </row>
    <row r="65" spans="3:13" ht="12" customHeight="1" x14ac:dyDescent="0.2">
      <c r="C65" s="13"/>
      <c r="D65" s="19">
        <f>'Revenue - Base - OPTIONAL'!D66</f>
        <v>55</v>
      </c>
      <c r="E65" s="70" t="str">
        <f>IF(OR('Base Summary 2015-16'!E65="",'Base Summary 2015-16'!E65="[Enter service]"),"",'Base Summary 2015-16'!E65)</f>
        <v/>
      </c>
      <c r="F65" s="71" t="str">
        <f>IF(OR('Base Summary 2015-16'!F65="",'Base Summary 2015-16'!F65="[Select]"),"",'Base Summary 2015-16'!F65)</f>
        <v/>
      </c>
      <c r="G65" s="26"/>
      <c r="H65" s="76"/>
      <c r="I65" s="76"/>
      <c r="J65" s="76"/>
      <c r="K65" s="76"/>
      <c r="L65" s="77">
        <f t="shared" si="0"/>
        <v>0</v>
      </c>
      <c r="M65" s="31"/>
    </row>
    <row r="66" spans="3:13" ht="12" customHeight="1" x14ac:dyDescent="0.2">
      <c r="C66" s="13"/>
      <c r="D66" s="19">
        <f>'Revenue - Base - OPTIONAL'!D67</f>
        <v>56</v>
      </c>
      <c r="E66" s="70" t="str">
        <f>IF(OR('Base Summary 2015-16'!E66="",'Base Summary 2015-16'!E66="[Enter service]"),"",'Base Summary 2015-16'!E66)</f>
        <v/>
      </c>
      <c r="F66" s="71" t="str">
        <f>IF(OR('Base Summary 2015-16'!F66="",'Base Summary 2015-16'!F66="[Select]"),"",'Base Summary 2015-16'!F66)</f>
        <v/>
      </c>
      <c r="G66" s="26"/>
      <c r="H66" s="76"/>
      <c r="I66" s="76"/>
      <c r="J66" s="76"/>
      <c r="K66" s="76"/>
      <c r="L66" s="77">
        <f t="shared" si="0"/>
        <v>0</v>
      </c>
      <c r="M66" s="31"/>
    </row>
    <row r="67" spans="3:13" ht="12" customHeight="1" x14ac:dyDescent="0.2">
      <c r="C67" s="13"/>
      <c r="D67" s="19">
        <f>'Revenue - Base - OPTIONAL'!D68</f>
        <v>57</v>
      </c>
      <c r="E67" s="70" t="str">
        <f>IF(OR('Base Summary 2015-16'!E67="",'Base Summary 2015-16'!E67="[Enter service]"),"",'Base Summary 2015-16'!E67)</f>
        <v/>
      </c>
      <c r="F67" s="71" t="str">
        <f>IF(OR('Base Summary 2015-16'!F67="",'Base Summary 2015-16'!F67="[Select]"),"",'Base Summary 2015-16'!F67)</f>
        <v/>
      </c>
      <c r="G67" s="26"/>
      <c r="H67" s="76"/>
      <c r="I67" s="76"/>
      <c r="J67" s="76"/>
      <c r="K67" s="76"/>
      <c r="L67" s="77">
        <f t="shared" si="0"/>
        <v>0</v>
      </c>
      <c r="M67" s="31"/>
    </row>
    <row r="68" spans="3:13" ht="12" customHeight="1" x14ac:dyDescent="0.2">
      <c r="C68" s="13"/>
      <c r="D68" s="19">
        <f>'Revenue - Base - OPTIONAL'!D69</f>
        <v>58</v>
      </c>
      <c r="E68" s="70" t="str">
        <f>IF(OR('Base Summary 2015-16'!E68="",'Base Summary 2015-16'!E68="[Enter service]"),"",'Base Summary 2015-16'!E68)</f>
        <v/>
      </c>
      <c r="F68" s="71" t="str">
        <f>IF(OR('Base Summary 2015-16'!F68="",'Base Summary 2015-16'!F68="[Select]"),"",'Base Summary 2015-16'!F68)</f>
        <v/>
      </c>
      <c r="G68" s="26"/>
      <c r="H68" s="76"/>
      <c r="I68" s="76"/>
      <c r="J68" s="76"/>
      <c r="K68" s="76"/>
      <c r="L68" s="77">
        <f t="shared" si="0"/>
        <v>0</v>
      </c>
      <c r="M68" s="31"/>
    </row>
    <row r="69" spans="3:13" ht="12" customHeight="1" x14ac:dyDescent="0.2">
      <c r="C69" s="13"/>
      <c r="D69" s="19">
        <f>'Revenue - Base - OPTIONAL'!D70</f>
        <v>59</v>
      </c>
      <c r="E69" s="70" t="str">
        <f>IF(OR('Base Summary 2015-16'!E69="",'Base Summary 2015-16'!E69="[Enter service]"),"",'Base Summary 2015-16'!E69)</f>
        <v/>
      </c>
      <c r="F69" s="71" t="str">
        <f>IF(OR('Base Summary 2015-16'!F69="",'Base Summary 2015-16'!F69="[Select]"),"",'Base Summary 2015-16'!F69)</f>
        <v/>
      </c>
      <c r="G69" s="26"/>
      <c r="H69" s="76"/>
      <c r="I69" s="76"/>
      <c r="J69" s="76"/>
      <c r="K69" s="76"/>
      <c r="L69" s="77">
        <f t="shared" si="0"/>
        <v>0</v>
      </c>
      <c r="M69" s="31"/>
    </row>
    <row r="70" spans="3:13" ht="12" customHeight="1" x14ac:dyDescent="0.2">
      <c r="C70" s="13"/>
      <c r="D70" s="19">
        <f>'Revenue - Base - OPTIONAL'!D71</f>
        <v>60</v>
      </c>
      <c r="E70" s="70" t="str">
        <f>IF(OR('Base Summary 2015-16'!E70="",'Base Summary 2015-16'!E70="[Enter service]"),"",'Base Summary 2015-16'!E70)</f>
        <v/>
      </c>
      <c r="F70" s="71" t="str">
        <f>IF(OR('Base Summary 2015-16'!F70="",'Base Summary 2015-16'!F70="[Select]"),"",'Base Summary 2015-16'!F70)</f>
        <v/>
      </c>
      <c r="G70" s="26"/>
      <c r="H70" s="76"/>
      <c r="I70" s="76"/>
      <c r="J70" s="76"/>
      <c r="K70" s="76"/>
      <c r="L70" s="77">
        <f t="shared" si="0"/>
        <v>0</v>
      </c>
      <c r="M70" s="31"/>
    </row>
    <row r="71" spans="3:13" ht="12" customHeight="1" x14ac:dyDescent="0.2">
      <c r="C71" s="13"/>
      <c r="D71" s="19">
        <f>'Revenue - Base - OPTIONAL'!D72</f>
        <v>61</v>
      </c>
      <c r="E71" s="70" t="str">
        <f>IF(OR('Base Summary 2015-16'!E71="",'Base Summary 2015-16'!E71="[Enter service]"),"",'Base Summary 2015-16'!E71)</f>
        <v/>
      </c>
      <c r="F71" s="71" t="str">
        <f>IF(OR('Base Summary 2015-16'!F71="",'Base Summary 2015-16'!F71="[Select]"),"",'Base Summary 2015-16'!F71)</f>
        <v/>
      </c>
      <c r="G71" s="26"/>
      <c r="H71" s="76"/>
      <c r="I71" s="76"/>
      <c r="J71" s="76"/>
      <c r="K71" s="76"/>
      <c r="L71" s="77">
        <f t="shared" si="0"/>
        <v>0</v>
      </c>
      <c r="M71" s="31"/>
    </row>
    <row r="72" spans="3:13" ht="12" customHeight="1" x14ac:dyDescent="0.2">
      <c r="C72" s="13"/>
      <c r="D72" s="19">
        <f>'Revenue - Base - OPTIONAL'!D73</f>
        <v>62</v>
      </c>
      <c r="E72" s="70" t="str">
        <f>IF(OR('Base Summary 2015-16'!E72="",'Base Summary 2015-16'!E72="[Enter service]"),"",'Base Summary 2015-16'!E72)</f>
        <v/>
      </c>
      <c r="F72" s="71" t="str">
        <f>IF(OR('Base Summary 2015-16'!F72="",'Base Summary 2015-16'!F72="[Select]"),"",'Base Summary 2015-16'!F72)</f>
        <v/>
      </c>
      <c r="G72" s="26"/>
      <c r="H72" s="76"/>
      <c r="I72" s="76"/>
      <c r="J72" s="76"/>
      <c r="K72" s="76"/>
      <c r="L72" s="77">
        <f t="shared" si="0"/>
        <v>0</v>
      </c>
      <c r="M72" s="31"/>
    </row>
    <row r="73" spans="3:13" ht="12" customHeight="1" x14ac:dyDescent="0.2">
      <c r="C73" s="13"/>
      <c r="D73" s="19">
        <f>'Revenue - Base - OPTIONAL'!D74</f>
        <v>63</v>
      </c>
      <c r="E73" s="70" t="str">
        <f>IF(OR('Base Summary 2015-16'!E73="",'Base Summary 2015-16'!E73="[Enter service]"),"",'Base Summary 2015-16'!E73)</f>
        <v/>
      </c>
      <c r="F73" s="71" t="str">
        <f>IF(OR('Base Summary 2015-16'!F73="",'Base Summary 2015-16'!F73="[Select]"),"",'Base Summary 2015-16'!F73)</f>
        <v/>
      </c>
      <c r="G73" s="26"/>
      <c r="H73" s="76"/>
      <c r="I73" s="76"/>
      <c r="J73" s="76"/>
      <c r="K73" s="76"/>
      <c r="L73" s="77">
        <f t="shared" si="0"/>
        <v>0</v>
      </c>
      <c r="M73" s="31"/>
    </row>
    <row r="74" spans="3:13" ht="12" customHeight="1" x14ac:dyDescent="0.2">
      <c r="C74" s="13"/>
      <c r="D74" s="19">
        <f>'Revenue - Base - OPTIONAL'!D75</f>
        <v>64</v>
      </c>
      <c r="E74" s="70" t="str">
        <f>IF(OR('Base Summary 2015-16'!E74="",'Base Summary 2015-16'!E74="[Enter service]"),"",'Base Summary 2015-16'!E74)</f>
        <v/>
      </c>
      <c r="F74" s="71" t="str">
        <f>IF(OR('Base Summary 2015-16'!F74="",'Base Summary 2015-16'!F74="[Select]"),"",'Base Summary 2015-16'!F74)</f>
        <v/>
      </c>
      <c r="G74" s="26"/>
      <c r="H74" s="76"/>
      <c r="I74" s="76"/>
      <c r="J74" s="76"/>
      <c r="K74" s="76"/>
      <c r="L74" s="77">
        <f t="shared" si="0"/>
        <v>0</v>
      </c>
      <c r="M74" s="31"/>
    </row>
    <row r="75" spans="3:13" ht="12" customHeight="1" x14ac:dyDescent="0.2">
      <c r="C75" s="13"/>
      <c r="D75" s="19">
        <f>'Revenue - Base - OPTIONAL'!D76</f>
        <v>65</v>
      </c>
      <c r="E75" s="70" t="str">
        <f>IF(OR('Base Summary 2015-16'!E75="",'Base Summary 2015-16'!E75="[Enter service]"),"",'Base Summary 2015-16'!E75)</f>
        <v/>
      </c>
      <c r="F75" s="71" t="str">
        <f>IF(OR('Base Summary 2015-16'!F75="",'Base Summary 2015-16'!F75="[Select]"),"",'Base Summary 2015-16'!F75)</f>
        <v/>
      </c>
      <c r="G75" s="26"/>
      <c r="H75" s="76"/>
      <c r="I75" s="76"/>
      <c r="J75" s="76"/>
      <c r="K75" s="76"/>
      <c r="L75" s="77">
        <f t="shared" si="0"/>
        <v>0</v>
      </c>
      <c r="M75" s="31"/>
    </row>
    <row r="76" spans="3:13" ht="12" customHeight="1" x14ac:dyDescent="0.2">
      <c r="C76" s="13"/>
      <c r="D76" s="19">
        <f>'Revenue - Base - OPTIONAL'!D77</f>
        <v>66</v>
      </c>
      <c r="E76" s="70" t="str">
        <f>IF(OR('Base Summary 2015-16'!E76="",'Base Summary 2015-16'!E76="[Enter service]"),"",'Base Summary 2015-16'!E76)</f>
        <v/>
      </c>
      <c r="F76" s="71" t="str">
        <f>IF(OR('Base Summary 2015-16'!F76="",'Base Summary 2015-16'!F76="[Select]"),"",'Base Summary 2015-16'!F76)</f>
        <v/>
      </c>
      <c r="G76" s="26"/>
      <c r="H76" s="76"/>
      <c r="I76" s="76"/>
      <c r="J76" s="76"/>
      <c r="K76" s="76"/>
      <c r="L76" s="77">
        <f t="shared" si="0"/>
        <v>0</v>
      </c>
      <c r="M76" s="31"/>
    </row>
    <row r="77" spans="3:13" ht="12" customHeight="1" x14ac:dyDescent="0.2">
      <c r="C77" s="13"/>
      <c r="D77" s="19">
        <f>'Revenue - Base - OPTIONAL'!D78</f>
        <v>67</v>
      </c>
      <c r="E77" s="70" t="str">
        <f>IF(OR('Base Summary 2015-16'!E77="",'Base Summary 2015-16'!E77="[Enter service]"),"",'Base Summary 2015-16'!E77)</f>
        <v/>
      </c>
      <c r="F77" s="71" t="str">
        <f>IF(OR('Base Summary 2015-16'!F77="",'Base Summary 2015-16'!F77="[Select]"),"",'Base Summary 2015-16'!F77)</f>
        <v/>
      </c>
      <c r="G77" s="26"/>
      <c r="H77" s="76"/>
      <c r="I77" s="76"/>
      <c r="J77" s="76"/>
      <c r="K77" s="76"/>
      <c r="L77" s="77">
        <f t="shared" si="0"/>
        <v>0</v>
      </c>
      <c r="M77" s="31"/>
    </row>
    <row r="78" spans="3:13" ht="12" customHeight="1" x14ac:dyDescent="0.2">
      <c r="C78" s="13"/>
      <c r="D78" s="19">
        <f>'Revenue - Base - OPTIONAL'!D79</f>
        <v>68</v>
      </c>
      <c r="E78" s="70" t="str">
        <f>IF(OR('Base Summary 2015-16'!E78="",'Base Summary 2015-16'!E78="[Enter service]"),"",'Base Summary 2015-16'!E78)</f>
        <v/>
      </c>
      <c r="F78" s="71" t="str">
        <f>IF(OR('Base Summary 2015-16'!F78="",'Base Summary 2015-16'!F78="[Select]"),"",'Base Summary 2015-16'!F78)</f>
        <v/>
      </c>
      <c r="G78" s="26"/>
      <c r="H78" s="76"/>
      <c r="I78" s="76"/>
      <c r="J78" s="76"/>
      <c r="K78" s="76"/>
      <c r="L78" s="77">
        <f t="shared" si="0"/>
        <v>0</v>
      </c>
      <c r="M78" s="31"/>
    </row>
    <row r="79" spans="3:13" ht="12" customHeight="1" x14ac:dyDescent="0.2">
      <c r="C79" s="13"/>
      <c r="D79" s="19">
        <f>'Revenue - Base - OPTIONAL'!D80</f>
        <v>69</v>
      </c>
      <c r="E79" s="70" t="str">
        <f>IF(OR('Base Summary 2015-16'!E79="",'Base Summary 2015-16'!E79="[Enter service]"),"",'Base Summary 2015-16'!E79)</f>
        <v/>
      </c>
      <c r="F79" s="71" t="str">
        <f>IF(OR('Base Summary 2015-16'!F79="",'Base Summary 2015-16'!F79="[Select]"),"",'Base Summary 2015-16'!F79)</f>
        <v/>
      </c>
      <c r="G79" s="26"/>
      <c r="H79" s="76"/>
      <c r="I79" s="76"/>
      <c r="J79" s="76"/>
      <c r="K79" s="76"/>
      <c r="L79" s="77">
        <f t="shared" si="0"/>
        <v>0</v>
      </c>
      <c r="M79" s="31"/>
    </row>
    <row r="80" spans="3:13" ht="12" customHeight="1" x14ac:dyDescent="0.2">
      <c r="C80" s="13"/>
      <c r="D80" s="19">
        <f>'Revenue - Base - OPTIONAL'!D81</f>
        <v>70</v>
      </c>
      <c r="E80" s="70" t="str">
        <f>IF(OR('Base Summary 2015-16'!E80="",'Base Summary 2015-16'!E80="[Enter service]"),"",'Base Summary 2015-16'!E80)</f>
        <v/>
      </c>
      <c r="F80" s="71" t="str">
        <f>IF(OR('Base Summary 2015-16'!F80="",'Base Summary 2015-16'!F80="[Select]"),"",'Base Summary 2015-16'!F80)</f>
        <v/>
      </c>
      <c r="G80" s="26"/>
      <c r="H80" s="76"/>
      <c r="I80" s="76"/>
      <c r="J80" s="76"/>
      <c r="K80" s="76"/>
      <c r="L80" s="77">
        <f t="shared" si="0"/>
        <v>0</v>
      </c>
      <c r="M80" s="31"/>
    </row>
    <row r="81" spans="3:13" ht="12" customHeight="1" x14ac:dyDescent="0.2">
      <c r="C81" s="13"/>
      <c r="D81" s="19">
        <f>'Revenue - Base - OPTIONAL'!D82</f>
        <v>71</v>
      </c>
      <c r="E81" s="70" t="str">
        <f>IF(OR('Base Summary 2015-16'!E81="",'Base Summary 2015-16'!E81="[Enter service]"),"",'Base Summary 2015-16'!E81)</f>
        <v/>
      </c>
      <c r="F81" s="71" t="str">
        <f>IF(OR('Base Summary 2015-16'!F81="",'Base Summary 2015-16'!F81="[Select]"),"",'Base Summary 2015-16'!F81)</f>
        <v/>
      </c>
      <c r="G81" s="26"/>
      <c r="H81" s="76"/>
      <c r="I81" s="76"/>
      <c r="J81" s="76"/>
      <c r="K81" s="76"/>
      <c r="L81" s="77">
        <f t="shared" si="0"/>
        <v>0</v>
      </c>
      <c r="M81" s="31"/>
    </row>
    <row r="82" spans="3:13" ht="12" customHeight="1" x14ac:dyDescent="0.2">
      <c r="C82" s="13"/>
      <c r="D82" s="19">
        <f>'Revenue - Base - OPTIONAL'!D83</f>
        <v>72</v>
      </c>
      <c r="E82" s="70" t="str">
        <f>IF(OR('Base Summary 2015-16'!E82="",'Base Summary 2015-16'!E82="[Enter service]"),"",'Base Summary 2015-16'!E82)</f>
        <v/>
      </c>
      <c r="F82" s="71" t="str">
        <f>IF(OR('Base Summary 2015-16'!F82="",'Base Summary 2015-16'!F82="[Select]"),"",'Base Summary 2015-16'!F82)</f>
        <v/>
      </c>
      <c r="G82" s="26"/>
      <c r="H82" s="76"/>
      <c r="I82" s="76"/>
      <c r="J82" s="76"/>
      <c r="K82" s="76"/>
      <c r="L82" s="77">
        <f t="shared" si="0"/>
        <v>0</v>
      </c>
      <c r="M82" s="31"/>
    </row>
    <row r="83" spans="3:13" ht="12" customHeight="1" x14ac:dyDescent="0.2">
      <c r="C83" s="13"/>
      <c r="D83" s="19">
        <f>'Revenue - Base - OPTIONAL'!D84</f>
        <v>73</v>
      </c>
      <c r="E83" s="70" t="str">
        <f>IF(OR('Base Summary 2015-16'!E83="",'Base Summary 2015-16'!E83="[Enter service]"),"",'Base Summary 2015-16'!E83)</f>
        <v/>
      </c>
      <c r="F83" s="71" t="str">
        <f>IF(OR('Base Summary 2015-16'!F83="",'Base Summary 2015-16'!F83="[Select]"),"",'Base Summary 2015-16'!F83)</f>
        <v/>
      </c>
      <c r="G83" s="26"/>
      <c r="H83" s="76"/>
      <c r="I83" s="76"/>
      <c r="J83" s="76"/>
      <c r="K83" s="76"/>
      <c r="L83" s="77">
        <f t="shared" si="0"/>
        <v>0</v>
      </c>
      <c r="M83" s="31"/>
    </row>
    <row r="84" spans="3:13" ht="12" customHeight="1" x14ac:dyDescent="0.2">
      <c r="C84" s="13"/>
      <c r="D84" s="19">
        <f>'Revenue - Base - OPTIONAL'!D85</f>
        <v>74</v>
      </c>
      <c r="E84" s="70" t="str">
        <f>IF(OR('Base Summary 2015-16'!E84="",'Base Summary 2015-16'!E84="[Enter service]"),"",'Base Summary 2015-16'!E84)</f>
        <v/>
      </c>
      <c r="F84" s="71" t="str">
        <f>IF(OR('Base Summary 2015-16'!F84="",'Base Summary 2015-16'!F84="[Select]"),"",'Base Summary 2015-16'!F84)</f>
        <v/>
      </c>
      <c r="G84" s="26"/>
      <c r="H84" s="76"/>
      <c r="I84" s="76"/>
      <c r="J84" s="76"/>
      <c r="K84" s="76"/>
      <c r="L84" s="77">
        <f t="shared" si="0"/>
        <v>0</v>
      </c>
      <c r="M84" s="31"/>
    </row>
    <row r="85" spans="3:13" ht="12" customHeight="1" x14ac:dyDescent="0.2">
      <c r="C85" s="13"/>
      <c r="D85" s="19">
        <f>'Revenue - Base - OPTIONAL'!D86</f>
        <v>75</v>
      </c>
      <c r="E85" s="70" t="str">
        <f>IF(OR('Base Summary 2015-16'!E85="",'Base Summary 2015-16'!E85="[Enter service]"),"",'Base Summary 2015-16'!E85)</f>
        <v/>
      </c>
      <c r="F85" s="71" t="str">
        <f>IF(OR('Base Summary 2015-16'!F85="",'Base Summary 2015-16'!F85="[Select]"),"",'Base Summary 2015-16'!F85)</f>
        <v/>
      </c>
      <c r="G85" s="26"/>
      <c r="H85" s="76"/>
      <c r="I85" s="76"/>
      <c r="J85" s="76"/>
      <c r="K85" s="76"/>
      <c r="L85" s="77">
        <f t="shared" si="0"/>
        <v>0</v>
      </c>
      <c r="M85" s="31"/>
    </row>
    <row r="86" spans="3:13" ht="12" customHeight="1" x14ac:dyDescent="0.2">
      <c r="C86" s="13"/>
      <c r="D86" s="19">
        <f>'Revenue - Base - OPTIONAL'!D87</f>
        <v>76</v>
      </c>
      <c r="E86" s="70" t="str">
        <f>IF(OR('Base Summary 2015-16'!E86="",'Base Summary 2015-16'!E86="[Enter service]"),"",'Base Summary 2015-16'!E86)</f>
        <v/>
      </c>
      <c r="F86" s="71" t="str">
        <f>IF(OR('Base Summary 2015-16'!F86="",'Base Summary 2015-16'!F86="[Select]"),"",'Base Summary 2015-16'!F86)</f>
        <v/>
      </c>
      <c r="G86" s="26"/>
      <c r="H86" s="76"/>
      <c r="I86" s="76"/>
      <c r="J86" s="76"/>
      <c r="K86" s="76"/>
      <c r="L86" s="77">
        <f t="shared" si="0"/>
        <v>0</v>
      </c>
      <c r="M86" s="31"/>
    </row>
    <row r="87" spans="3:13" ht="12" customHeight="1" x14ac:dyDescent="0.2">
      <c r="C87" s="13"/>
      <c r="D87" s="19">
        <f>'Revenue - Base - OPTIONAL'!D88</f>
        <v>77</v>
      </c>
      <c r="E87" s="70" t="str">
        <f>IF(OR('Base Summary 2015-16'!E87="",'Base Summary 2015-16'!E87="[Enter service]"),"",'Base Summary 2015-16'!E87)</f>
        <v/>
      </c>
      <c r="F87" s="71" t="str">
        <f>IF(OR('Base Summary 2015-16'!F87="",'Base Summary 2015-16'!F87="[Select]"),"",'Base Summary 2015-16'!F87)</f>
        <v/>
      </c>
      <c r="G87" s="26"/>
      <c r="H87" s="76"/>
      <c r="I87" s="76"/>
      <c r="J87" s="76"/>
      <c r="K87" s="76"/>
      <c r="L87" s="77">
        <f t="shared" si="0"/>
        <v>0</v>
      </c>
      <c r="M87" s="31"/>
    </row>
    <row r="88" spans="3:13" ht="12" customHeight="1" x14ac:dyDescent="0.2">
      <c r="C88" s="13"/>
      <c r="D88" s="19">
        <f>'Revenue - Base - OPTIONAL'!D89</f>
        <v>78</v>
      </c>
      <c r="E88" s="70" t="str">
        <f>IF(OR('Base Summary 2015-16'!E88="",'Base Summary 2015-16'!E88="[Enter service]"),"",'Base Summary 2015-16'!E88)</f>
        <v/>
      </c>
      <c r="F88" s="71" t="str">
        <f>IF(OR('Base Summary 2015-16'!F88="",'Base Summary 2015-16'!F88="[Select]"),"",'Base Summary 2015-16'!F88)</f>
        <v/>
      </c>
      <c r="G88" s="26"/>
      <c r="H88" s="76"/>
      <c r="I88" s="76"/>
      <c r="J88" s="76"/>
      <c r="K88" s="76"/>
      <c r="L88" s="77">
        <f t="shared" si="0"/>
        <v>0</v>
      </c>
      <c r="M88" s="31"/>
    </row>
    <row r="89" spans="3:13" ht="12" customHeight="1" x14ac:dyDescent="0.2">
      <c r="C89" s="13"/>
      <c r="D89" s="19">
        <f>'Revenue - Base - OPTIONAL'!D90</f>
        <v>79</v>
      </c>
      <c r="E89" s="70" t="str">
        <f>IF(OR('Base Summary 2015-16'!E89="",'Base Summary 2015-16'!E89="[Enter service]"),"",'Base Summary 2015-16'!E89)</f>
        <v/>
      </c>
      <c r="F89" s="71" t="str">
        <f>IF(OR('Base Summary 2015-16'!F89="",'Base Summary 2015-16'!F89="[Select]"),"",'Base Summary 2015-16'!F89)</f>
        <v/>
      </c>
      <c r="G89" s="26"/>
      <c r="H89" s="76"/>
      <c r="I89" s="76"/>
      <c r="J89" s="76"/>
      <c r="K89" s="76"/>
      <c r="L89" s="77">
        <f t="shared" si="0"/>
        <v>0</v>
      </c>
      <c r="M89" s="31"/>
    </row>
    <row r="90" spans="3:13" ht="12" customHeight="1" x14ac:dyDescent="0.2">
      <c r="C90" s="13"/>
      <c r="D90" s="19">
        <f>'Revenue - Base - OPTIONAL'!D91</f>
        <v>80</v>
      </c>
      <c r="E90" s="70" t="str">
        <f>IF(OR('Base Summary 2015-16'!E90="",'Base Summary 2015-16'!E90="[Enter service]"),"",'Base Summary 2015-16'!E90)</f>
        <v/>
      </c>
      <c r="F90" s="71" t="str">
        <f>IF(OR('Base Summary 2015-16'!F90="",'Base Summary 2015-16'!F90="[Select]"),"",'Base Summary 2015-16'!F90)</f>
        <v/>
      </c>
      <c r="G90" s="26"/>
      <c r="H90" s="76"/>
      <c r="I90" s="76"/>
      <c r="J90" s="76"/>
      <c r="K90" s="76"/>
      <c r="L90" s="77">
        <f t="shared" si="0"/>
        <v>0</v>
      </c>
      <c r="M90" s="31"/>
    </row>
    <row r="91" spans="3:13" ht="12" customHeight="1" x14ac:dyDescent="0.2">
      <c r="C91" s="13"/>
      <c r="D91" s="19">
        <f>'Revenue - Base - OPTIONAL'!D92</f>
        <v>81</v>
      </c>
      <c r="E91" s="70" t="str">
        <f>IF(OR('Base Summary 2015-16'!E91="",'Base Summary 2015-16'!E91="[Enter service]"),"",'Base Summary 2015-16'!E91)</f>
        <v/>
      </c>
      <c r="F91" s="71" t="str">
        <f>IF(OR('Base Summary 2015-16'!F91="",'Base Summary 2015-16'!F91="[Select]"),"",'Base Summary 2015-16'!F91)</f>
        <v/>
      </c>
      <c r="G91" s="26"/>
      <c r="H91" s="76"/>
      <c r="I91" s="76"/>
      <c r="J91" s="76"/>
      <c r="K91" s="76"/>
      <c r="L91" s="77">
        <f t="shared" si="0"/>
        <v>0</v>
      </c>
      <c r="M91" s="31"/>
    </row>
    <row r="92" spans="3:13" ht="12" customHeight="1" x14ac:dyDescent="0.2">
      <c r="C92" s="13"/>
      <c r="D92" s="19">
        <f>'Revenue - Base - OPTIONAL'!D93</f>
        <v>82</v>
      </c>
      <c r="E92" s="70" t="str">
        <f>IF(OR('Base Summary 2015-16'!E92="",'Base Summary 2015-16'!E92="[Enter service]"),"",'Base Summary 2015-16'!E92)</f>
        <v/>
      </c>
      <c r="F92" s="71" t="str">
        <f>IF(OR('Base Summary 2015-16'!F92="",'Base Summary 2015-16'!F92="[Select]"),"",'Base Summary 2015-16'!F92)</f>
        <v/>
      </c>
      <c r="G92" s="26"/>
      <c r="H92" s="76"/>
      <c r="I92" s="76"/>
      <c r="J92" s="76"/>
      <c r="K92" s="76"/>
      <c r="L92" s="77">
        <f t="shared" si="0"/>
        <v>0</v>
      </c>
      <c r="M92" s="31"/>
    </row>
    <row r="93" spans="3:13" ht="12" customHeight="1" x14ac:dyDescent="0.2">
      <c r="C93" s="13"/>
      <c r="D93" s="19">
        <f>'Revenue - Base - OPTIONAL'!D94</f>
        <v>83</v>
      </c>
      <c r="E93" s="70" t="str">
        <f>IF(OR('Base Summary 2015-16'!E93="",'Base Summary 2015-16'!E93="[Enter service]"),"",'Base Summary 2015-16'!E93)</f>
        <v/>
      </c>
      <c r="F93" s="71" t="str">
        <f>IF(OR('Base Summary 2015-16'!F93="",'Base Summary 2015-16'!F93="[Select]"),"",'Base Summary 2015-16'!F93)</f>
        <v/>
      </c>
      <c r="G93" s="26"/>
      <c r="H93" s="76"/>
      <c r="I93" s="76"/>
      <c r="J93" s="76"/>
      <c r="K93" s="76"/>
      <c r="L93" s="77">
        <f t="shared" si="0"/>
        <v>0</v>
      </c>
      <c r="M93" s="31"/>
    </row>
    <row r="94" spans="3:13" ht="12" customHeight="1" x14ac:dyDescent="0.2">
      <c r="C94" s="13"/>
      <c r="D94" s="19">
        <f>'Revenue - Base - OPTIONAL'!D95</f>
        <v>84</v>
      </c>
      <c r="E94" s="70" t="str">
        <f>IF(OR('Base Summary 2015-16'!E94="",'Base Summary 2015-16'!E94="[Enter service]"),"",'Base Summary 2015-16'!E94)</f>
        <v/>
      </c>
      <c r="F94" s="71" t="str">
        <f>IF(OR('Base Summary 2015-16'!F94="",'Base Summary 2015-16'!F94="[Select]"),"",'Base Summary 2015-16'!F94)</f>
        <v/>
      </c>
      <c r="G94" s="26"/>
      <c r="H94" s="76"/>
      <c r="I94" s="76"/>
      <c r="J94" s="76"/>
      <c r="K94" s="76"/>
      <c r="L94" s="77">
        <f t="shared" si="0"/>
        <v>0</v>
      </c>
      <c r="M94" s="31"/>
    </row>
    <row r="95" spans="3:13" ht="12" customHeight="1" x14ac:dyDescent="0.2">
      <c r="C95" s="13"/>
      <c r="D95" s="19">
        <f>'Revenue - Base - OPTIONAL'!D96</f>
        <v>85</v>
      </c>
      <c r="E95" s="70" t="str">
        <f>IF(OR('Base Summary 2015-16'!E95="",'Base Summary 2015-16'!E95="[Enter service]"),"",'Base Summary 2015-16'!E95)</f>
        <v/>
      </c>
      <c r="F95" s="71" t="str">
        <f>IF(OR('Base Summary 2015-16'!F95="",'Base Summary 2015-16'!F95="[Select]"),"",'Base Summary 2015-16'!F95)</f>
        <v/>
      </c>
      <c r="G95" s="26"/>
      <c r="H95" s="76"/>
      <c r="I95" s="76"/>
      <c r="J95" s="76"/>
      <c r="K95" s="76"/>
      <c r="L95" s="77">
        <f t="shared" si="0"/>
        <v>0</v>
      </c>
      <c r="M95" s="31"/>
    </row>
    <row r="96" spans="3:13" ht="12" customHeight="1" x14ac:dyDescent="0.2">
      <c r="C96" s="13"/>
      <c r="D96" s="19">
        <f>'Revenue - Base - OPTIONAL'!D97</f>
        <v>86</v>
      </c>
      <c r="E96" s="70" t="str">
        <f>IF(OR('Base Summary 2015-16'!E96="",'Base Summary 2015-16'!E96="[Enter service]"),"",'Base Summary 2015-16'!E96)</f>
        <v/>
      </c>
      <c r="F96" s="71" t="str">
        <f>IF(OR('Base Summary 2015-16'!F96="",'Base Summary 2015-16'!F96="[Select]"),"",'Base Summary 2015-16'!F96)</f>
        <v/>
      </c>
      <c r="G96" s="26"/>
      <c r="H96" s="76"/>
      <c r="I96" s="76"/>
      <c r="J96" s="76"/>
      <c r="K96" s="76"/>
      <c r="L96" s="77">
        <f t="shared" si="0"/>
        <v>0</v>
      </c>
      <c r="M96" s="31"/>
    </row>
    <row r="97" spans="3:13" ht="12" customHeight="1" x14ac:dyDescent="0.2">
      <c r="C97" s="13"/>
      <c r="D97" s="19">
        <f>'Revenue - Base - OPTIONAL'!D98</f>
        <v>87</v>
      </c>
      <c r="E97" s="70" t="str">
        <f>IF(OR('Base Summary 2015-16'!E97="",'Base Summary 2015-16'!E97="[Enter service]"),"",'Base Summary 2015-16'!E97)</f>
        <v/>
      </c>
      <c r="F97" s="71" t="str">
        <f>IF(OR('Base Summary 2015-16'!F97="",'Base Summary 2015-16'!F97="[Select]"),"",'Base Summary 2015-16'!F97)</f>
        <v/>
      </c>
      <c r="G97" s="26"/>
      <c r="H97" s="76"/>
      <c r="I97" s="76"/>
      <c r="J97" s="76"/>
      <c r="K97" s="76"/>
      <c r="L97" s="77">
        <f t="shared" si="0"/>
        <v>0</v>
      </c>
      <c r="M97" s="31"/>
    </row>
    <row r="98" spans="3:13" ht="12" customHeight="1" x14ac:dyDescent="0.2">
      <c r="C98" s="13"/>
      <c r="D98" s="19">
        <f>'Revenue - Base - OPTIONAL'!D99</f>
        <v>88</v>
      </c>
      <c r="E98" s="70" t="str">
        <f>IF(OR('Base Summary 2015-16'!E98="",'Base Summary 2015-16'!E98="[Enter service]"),"",'Base Summary 2015-16'!E98)</f>
        <v/>
      </c>
      <c r="F98" s="71" t="str">
        <f>IF(OR('Base Summary 2015-16'!F98="",'Base Summary 2015-16'!F98="[Select]"),"",'Base Summary 2015-16'!F98)</f>
        <v/>
      </c>
      <c r="G98" s="26"/>
      <c r="H98" s="76"/>
      <c r="I98" s="76"/>
      <c r="J98" s="76"/>
      <c r="K98" s="76"/>
      <c r="L98" s="77">
        <f t="shared" si="0"/>
        <v>0</v>
      </c>
      <c r="M98" s="31"/>
    </row>
    <row r="99" spans="3:13" ht="12" customHeight="1" x14ac:dyDescent="0.2">
      <c r="C99" s="13"/>
      <c r="D99" s="19">
        <f>'Revenue - Base - OPTIONAL'!D100</f>
        <v>89</v>
      </c>
      <c r="E99" s="70" t="str">
        <f>IF(OR('Base Summary 2015-16'!E99="",'Base Summary 2015-16'!E99="[Enter service]"),"",'Base Summary 2015-16'!E99)</f>
        <v/>
      </c>
      <c r="F99" s="71" t="str">
        <f>IF(OR('Base Summary 2015-16'!F99="",'Base Summary 2015-16'!F99="[Select]"),"",'Base Summary 2015-16'!F99)</f>
        <v/>
      </c>
      <c r="G99" s="26"/>
      <c r="H99" s="76"/>
      <c r="I99" s="76"/>
      <c r="J99" s="76"/>
      <c r="K99" s="76"/>
      <c r="L99" s="77">
        <f t="shared" si="0"/>
        <v>0</v>
      </c>
      <c r="M99" s="31"/>
    </row>
    <row r="100" spans="3:13" ht="12" customHeight="1" x14ac:dyDescent="0.2">
      <c r="C100" s="13"/>
      <c r="D100" s="19">
        <f>'Revenue - Base - OPTIONAL'!D101</f>
        <v>90</v>
      </c>
      <c r="E100" s="70" t="str">
        <f>IF(OR('Base Summary 2015-16'!E100="",'Base Summary 2015-16'!E100="[Enter service]"),"",'Base Summary 2015-16'!E100)</f>
        <v/>
      </c>
      <c r="F100" s="71" t="str">
        <f>IF(OR('Base Summary 2015-16'!F100="",'Base Summary 2015-16'!F100="[Select]"),"",'Base Summary 2015-16'!F100)</f>
        <v/>
      </c>
      <c r="G100" s="26"/>
      <c r="H100" s="76"/>
      <c r="I100" s="76"/>
      <c r="J100" s="76"/>
      <c r="K100" s="76"/>
      <c r="L100" s="77">
        <f t="shared" si="0"/>
        <v>0</v>
      </c>
      <c r="M100" s="31"/>
    </row>
    <row r="101" spans="3:13" ht="12" customHeight="1" x14ac:dyDescent="0.2">
      <c r="C101" s="13"/>
      <c r="D101" s="19">
        <f>'Revenue - Base - OPTIONAL'!D102</f>
        <v>91</v>
      </c>
      <c r="E101" s="70" t="str">
        <f>IF(OR('Base Summary 2015-16'!E101="",'Base Summary 2015-16'!E101="[Enter service]"),"",'Base Summary 2015-16'!E101)</f>
        <v/>
      </c>
      <c r="F101" s="71" t="str">
        <f>IF(OR('Base Summary 2015-16'!F101="",'Base Summary 2015-16'!F101="[Select]"),"",'Base Summary 2015-16'!F101)</f>
        <v/>
      </c>
      <c r="G101" s="26"/>
      <c r="H101" s="76"/>
      <c r="I101" s="76"/>
      <c r="J101" s="76"/>
      <c r="K101" s="76"/>
      <c r="L101" s="77">
        <f t="shared" si="0"/>
        <v>0</v>
      </c>
      <c r="M101" s="31"/>
    </row>
    <row r="102" spans="3:13" ht="12" customHeight="1" x14ac:dyDescent="0.2">
      <c r="C102" s="13"/>
      <c r="D102" s="19">
        <f>'Revenue - Base - OPTIONAL'!D103</f>
        <v>92</v>
      </c>
      <c r="E102" s="70" t="str">
        <f>IF(OR('Base Summary 2015-16'!E102="",'Base Summary 2015-16'!E102="[Enter service]"),"",'Base Summary 2015-16'!E102)</f>
        <v/>
      </c>
      <c r="F102" s="71" t="str">
        <f>IF(OR('Base Summary 2015-16'!F102="",'Base Summary 2015-16'!F102="[Select]"),"",'Base Summary 2015-16'!F102)</f>
        <v/>
      </c>
      <c r="G102" s="26"/>
      <c r="H102" s="76"/>
      <c r="I102" s="76"/>
      <c r="J102" s="76"/>
      <c r="K102" s="76"/>
      <c r="L102" s="77">
        <f t="shared" si="0"/>
        <v>0</v>
      </c>
      <c r="M102" s="31"/>
    </row>
    <row r="103" spans="3:13" ht="12" customHeight="1" x14ac:dyDescent="0.2">
      <c r="C103" s="13"/>
      <c r="D103" s="19">
        <f>'Revenue - Base - OPTIONAL'!D104</f>
        <v>93</v>
      </c>
      <c r="E103" s="70" t="str">
        <f>IF(OR('Base Summary 2015-16'!E103="",'Base Summary 2015-16'!E103="[Enter service]"),"",'Base Summary 2015-16'!E103)</f>
        <v/>
      </c>
      <c r="F103" s="71" t="str">
        <f>IF(OR('Base Summary 2015-16'!F103="",'Base Summary 2015-16'!F103="[Select]"),"",'Base Summary 2015-16'!F103)</f>
        <v/>
      </c>
      <c r="G103" s="26"/>
      <c r="H103" s="76"/>
      <c r="I103" s="76"/>
      <c r="J103" s="76"/>
      <c r="K103" s="76"/>
      <c r="L103" s="77">
        <f t="shared" si="0"/>
        <v>0</v>
      </c>
      <c r="M103" s="31"/>
    </row>
    <row r="104" spans="3:13" ht="12" customHeight="1" x14ac:dyDescent="0.2">
      <c r="C104" s="13"/>
      <c r="D104" s="19">
        <f>'Revenue - Base - OPTIONAL'!D105</f>
        <v>94</v>
      </c>
      <c r="E104" s="70" t="str">
        <f>IF(OR('Base Summary 2015-16'!E104="",'Base Summary 2015-16'!E104="[Enter service]"),"",'Base Summary 2015-16'!E104)</f>
        <v/>
      </c>
      <c r="F104" s="71" t="str">
        <f>IF(OR('Base Summary 2015-16'!F104="",'Base Summary 2015-16'!F104="[Select]"),"",'Base Summary 2015-16'!F104)</f>
        <v/>
      </c>
      <c r="G104" s="26"/>
      <c r="H104" s="76"/>
      <c r="I104" s="76"/>
      <c r="J104" s="76"/>
      <c r="K104" s="76"/>
      <c r="L104" s="77">
        <f t="shared" si="0"/>
        <v>0</v>
      </c>
      <c r="M104" s="31"/>
    </row>
    <row r="105" spans="3:13" ht="12" customHeight="1" x14ac:dyDescent="0.2">
      <c r="C105" s="13"/>
      <c r="D105" s="19">
        <f>'Revenue - Base - OPTIONAL'!D106</f>
        <v>95</v>
      </c>
      <c r="E105" s="70" t="str">
        <f>IF(OR('Base Summary 2015-16'!E105="",'Base Summary 2015-16'!E105="[Enter service]"),"",'Base Summary 2015-16'!E105)</f>
        <v/>
      </c>
      <c r="F105" s="71" t="str">
        <f>IF(OR('Base Summary 2015-16'!F105="",'Base Summary 2015-16'!F105="[Select]"),"",'Base Summary 2015-16'!F105)</f>
        <v/>
      </c>
      <c r="G105" s="26"/>
      <c r="H105" s="76"/>
      <c r="I105" s="76"/>
      <c r="J105" s="76"/>
      <c r="K105" s="76"/>
      <c r="L105" s="77">
        <f t="shared" si="0"/>
        <v>0</v>
      </c>
      <c r="M105" s="31"/>
    </row>
    <row r="106" spans="3:13" ht="12" customHeight="1" x14ac:dyDescent="0.2">
      <c r="C106" s="13"/>
      <c r="D106" s="19">
        <f>'Revenue - Base - OPTIONAL'!D107</f>
        <v>96</v>
      </c>
      <c r="E106" s="70" t="str">
        <f>IF(OR('Base Summary 2015-16'!E106="",'Base Summary 2015-16'!E106="[Enter service]"),"",'Base Summary 2015-16'!E106)</f>
        <v/>
      </c>
      <c r="F106" s="71" t="str">
        <f>IF(OR('Base Summary 2015-16'!F106="",'Base Summary 2015-16'!F106="[Select]"),"",'Base Summary 2015-16'!F106)</f>
        <v/>
      </c>
      <c r="G106" s="26"/>
      <c r="H106" s="76"/>
      <c r="I106" s="76"/>
      <c r="J106" s="76"/>
      <c r="K106" s="76"/>
      <c r="L106" s="77">
        <f t="shared" si="0"/>
        <v>0</v>
      </c>
      <c r="M106" s="31"/>
    </row>
    <row r="107" spans="3:13" ht="12" customHeight="1" x14ac:dyDescent="0.2">
      <c r="C107" s="13"/>
      <c r="D107" s="19">
        <f>'Revenue - Base - OPTIONAL'!D108</f>
        <v>97</v>
      </c>
      <c r="E107" s="70" t="str">
        <f>IF(OR('Base Summary 2015-16'!E107="",'Base Summary 2015-16'!E107="[Enter service]"),"",'Base Summary 2015-16'!E107)</f>
        <v/>
      </c>
      <c r="F107" s="71" t="str">
        <f>IF(OR('Base Summary 2015-16'!F107="",'Base Summary 2015-16'!F107="[Select]"),"",'Base Summary 2015-16'!F107)</f>
        <v/>
      </c>
      <c r="G107" s="26"/>
      <c r="H107" s="76"/>
      <c r="I107" s="76"/>
      <c r="J107" s="76"/>
      <c r="K107" s="76"/>
      <c r="L107" s="77">
        <f t="shared" si="0"/>
        <v>0</v>
      </c>
      <c r="M107" s="31"/>
    </row>
    <row r="108" spans="3:13" ht="12" customHeight="1" x14ac:dyDescent="0.2">
      <c r="C108" s="13"/>
      <c r="D108" s="19">
        <f>'Revenue - Base - OPTIONAL'!D109</f>
        <v>98</v>
      </c>
      <c r="E108" s="70" t="str">
        <f>IF(OR('Base Summary 2015-16'!E108="",'Base Summary 2015-16'!E108="[Enter service]"),"",'Base Summary 2015-16'!E108)</f>
        <v/>
      </c>
      <c r="F108" s="71" t="str">
        <f>IF(OR('Base Summary 2015-16'!F108="",'Base Summary 2015-16'!F108="[Select]"),"",'Base Summary 2015-16'!F108)</f>
        <v/>
      </c>
      <c r="G108" s="26"/>
      <c r="H108" s="76"/>
      <c r="I108" s="76"/>
      <c r="J108" s="76"/>
      <c r="K108" s="76"/>
      <c r="L108" s="77">
        <f t="shared" si="0"/>
        <v>0</v>
      </c>
      <c r="M108" s="31"/>
    </row>
    <row r="109" spans="3:13" ht="12" customHeight="1" x14ac:dyDescent="0.2">
      <c r="C109" s="13"/>
      <c r="D109" s="19">
        <f>'Revenue - Base - OPTIONAL'!D110</f>
        <v>99</v>
      </c>
      <c r="E109" s="70" t="str">
        <f>IF(OR('Base Summary 2015-16'!E109="",'Base Summary 2015-16'!E109="[Enter service]"),"",'Base Summary 2015-16'!E109)</f>
        <v/>
      </c>
      <c r="F109" s="71" t="str">
        <f>IF(OR('Base Summary 2015-16'!F109="",'Base Summary 2015-16'!F109="[Select]"),"",'Base Summary 2015-16'!F109)</f>
        <v/>
      </c>
      <c r="G109" s="26"/>
      <c r="H109" s="76"/>
      <c r="I109" s="76"/>
      <c r="J109" s="76"/>
      <c r="K109" s="76"/>
      <c r="L109" s="77">
        <f t="shared" si="0"/>
        <v>0</v>
      </c>
      <c r="M109" s="31"/>
    </row>
    <row r="110" spans="3:13" ht="12" customHeight="1" x14ac:dyDescent="0.2">
      <c r="C110" s="13"/>
      <c r="D110" s="19">
        <f>'Revenue - Base - OPTIONAL'!D111</f>
        <v>100</v>
      </c>
      <c r="E110" s="70" t="str">
        <f>IF(OR('Base Summary 2015-16'!E110="",'Base Summary 2015-16'!E110="[Enter service]"),"",'Base Summary 2015-16'!E110)</f>
        <v/>
      </c>
      <c r="F110" s="71" t="str">
        <f>IF(OR('Base Summary 2015-16'!F110="",'Base Summary 2015-16'!F110="[Select]"),"",'Base Summary 2015-16'!F110)</f>
        <v/>
      </c>
      <c r="G110" s="26"/>
      <c r="H110" s="76"/>
      <c r="I110" s="76"/>
      <c r="J110" s="76"/>
      <c r="K110" s="76"/>
      <c r="L110" s="77">
        <f t="shared" si="0"/>
        <v>0</v>
      </c>
      <c r="M110" s="31"/>
    </row>
    <row r="111" spans="3:13" ht="12" customHeight="1" x14ac:dyDescent="0.2">
      <c r="C111" s="13"/>
      <c r="D111" s="19">
        <f>'Revenue - Base - OPTIONAL'!D112</f>
        <v>101</v>
      </c>
      <c r="E111" s="70" t="str">
        <f>IF(OR('Base Summary 2015-16'!E111="",'Base Summary 2015-16'!E111="[Enter service]"),"",'Base Summary 2015-16'!E111)</f>
        <v/>
      </c>
      <c r="F111" s="71" t="str">
        <f>IF(OR('Base Summary 2015-16'!F111="",'Base Summary 2015-16'!F111="[Select]"),"",'Base Summary 2015-16'!F111)</f>
        <v/>
      </c>
      <c r="G111" s="26"/>
      <c r="H111" s="76"/>
      <c r="I111" s="76"/>
      <c r="J111" s="76"/>
      <c r="K111" s="76"/>
      <c r="L111" s="77">
        <f t="shared" si="0"/>
        <v>0</v>
      </c>
      <c r="M111" s="31"/>
    </row>
    <row r="112" spans="3:13" ht="12" customHeight="1" x14ac:dyDescent="0.2">
      <c r="C112" s="13"/>
      <c r="D112" s="19">
        <f>'Revenue - Base - OPTIONAL'!D113</f>
        <v>102</v>
      </c>
      <c r="E112" s="70" t="str">
        <f>IF(OR('Base Summary 2015-16'!E112="",'Base Summary 2015-16'!E112="[Enter service]"),"",'Base Summary 2015-16'!E112)</f>
        <v/>
      </c>
      <c r="F112" s="71" t="str">
        <f>IF(OR('Base Summary 2015-16'!F112="",'Base Summary 2015-16'!F112="[Select]"),"",'Base Summary 2015-16'!F112)</f>
        <v/>
      </c>
      <c r="G112" s="26"/>
      <c r="H112" s="76"/>
      <c r="I112" s="76"/>
      <c r="J112" s="76"/>
      <c r="K112" s="76"/>
      <c r="L112" s="77">
        <f t="shared" si="0"/>
        <v>0</v>
      </c>
      <c r="M112" s="31"/>
    </row>
    <row r="113" spans="3:13" ht="12" customHeight="1" x14ac:dyDescent="0.2">
      <c r="C113" s="13"/>
      <c r="D113" s="19">
        <f>'Revenue - Base - OPTIONAL'!D114</f>
        <v>103</v>
      </c>
      <c r="E113" s="70" t="str">
        <f>IF(OR('Base Summary 2015-16'!E113="",'Base Summary 2015-16'!E113="[Enter service]"),"",'Base Summary 2015-16'!E113)</f>
        <v/>
      </c>
      <c r="F113" s="71" t="str">
        <f>IF(OR('Base Summary 2015-16'!F113="",'Base Summary 2015-16'!F113="[Select]"),"",'Base Summary 2015-16'!F113)</f>
        <v/>
      </c>
      <c r="G113" s="26"/>
      <c r="H113" s="76"/>
      <c r="I113" s="76"/>
      <c r="J113" s="76"/>
      <c r="K113" s="76"/>
      <c r="L113" s="77">
        <f t="shared" si="0"/>
        <v>0</v>
      </c>
      <c r="M113" s="31"/>
    </row>
    <row r="114" spans="3:13" ht="12" customHeight="1" x14ac:dyDescent="0.2">
      <c r="C114" s="13"/>
      <c r="D114" s="19">
        <f>'Revenue - Base - OPTIONAL'!D115</f>
        <v>104</v>
      </c>
      <c r="E114" s="70" t="str">
        <f>IF(OR('Base Summary 2015-16'!E114="",'Base Summary 2015-16'!E114="[Enter service]"),"",'Base Summary 2015-16'!E114)</f>
        <v/>
      </c>
      <c r="F114" s="71" t="str">
        <f>IF(OR('Base Summary 2015-16'!F114="",'Base Summary 2015-16'!F114="[Select]"),"",'Base Summary 2015-16'!F114)</f>
        <v/>
      </c>
      <c r="G114" s="26"/>
      <c r="H114" s="76"/>
      <c r="I114" s="76"/>
      <c r="J114" s="76"/>
      <c r="K114" s="76"/>
      <c r="L114" s="77">
        <f t="shared" si="0"/>
        <v>0</v>
      </c>
      <c r="M114" s="31"/>
    </row>
    <row r="115" spans="3:13" ht="12" customHeight="1" x14ac:dyDescent="0.2">
      <c r="C115" s="13"/>
      <c r="D115" s="19">
        <f>'Revenue - Base - OPTIONAL'!D116</f>
        <v>105</v>
      </c>
      <c r="E115" s="70" t="str">
        <f>IF(OR('Base Summary 2015-16'!E115="",'Base Summary 2015-16'!E115="[Enter service]"),"",'Base Summary 2015-16'!E115)</f>
        <v/>
      </c>
      <c r="F115" s="71" t="str">
        <f>IF(OR('Base Summary 2015-16'!F115="",'Base Summary 2015-16'!F115="[Select]"),"",'Base Summary 2015-16'!F115)</f>
        <v/>
      </c>
      <c r="G115" s="26"/>
      <c r="H115" s="76"/>
      <c r="I115" s="76"/>
      <c r="J115" s="76"/>
      <c r="K115" s="76"/>
      <c r="L115" s="77">
        <f t="shared" ref="L115:L151" si="1">SUM(H115:K115)</f>
        <v>0</v>
      </c>
      <c r="M115" s="31"/>
    </row>
    <row r="116" spans="3:13" ht="12" customHeight="1" x14ac:dyDescent="0.2">
      <c r="C116" s="13"/>
      <c r="D116" s="19">
        <f>'Revenue - Base - OPTIONAL'!D117</f>
        <v>106</v>
      </c>
      <c r="E116" s="70" t="str">
        <f>IF(OR('Base Summary 2015-16'!E116="",'Base Summary 2015-16'!E116="[Enter service]"),"",'Base Summary 2015-16'!E116)</f>
        <v/>
      </c>
      <c r="F116" s="71" t="str">
        <f>IF(OR('Base Summary 2015-16'!F116="",'Base Summary 2015-16'!F116="[Select]"),"",'Base Summary 2015-16'!F116)</f>
        <v/>
      </c>
      <c r="G116" s="26"/>
      <c r="H116" s="76"/>
      <c r="I116" s="76"/>
      <c r="J116" s="76"/>
      <c r="K116" s="76"/>
      <c r="L116" s="77">
        <f t="shared" si="1"/>
        <v>0</v>
      </c>
      <c r="M116" s="31"/>
    </row>
    <row r="117" spans="3:13" ht="12" customHeight="1" x14ac:dyDescent="0.2">
      <c r="C117" s="13"/>
      <c r="D117" s="19">
        <f>'Revenue - Base - OPTIONAL'!D118</f>
        <v>107</v>
      </c>
      <c r="E117" s="70" t="str">
        <f>IF(OR('Base Summary 2015-16'!E117="",'Base Summary 2015-16'!E117="[Enter service]"),"",'Base Summary 2015-16'!E117)</f>
        <v/>
      </c>
      <c r="F117" s="71" t="str">
        <f>IF(OR('Base Summary 2015-16'!F117="",'Base Summary 2015-16'!F117="[Select]"),"",'Base Summary 2015-16'!F117)</f>
        <v/>
      </c>
      <c r="G117" s="26"/>
      <c r="H117" s="76"/>
      <c r="I117" s="76"/>
      <c r="J117" s="76"/>
      <c r="K117" s="76"/>
      <c r="L117" s="77">
        <f t="shared" si="1"/>
        <v>0</v>
      </c>
      <c r="M117" s="31"/>
    </row>
    <row r="118" spans="3:13" ht="12" customHeight="1" x14ac:dyDescent="0.2">
      <c r="C118" s="13"/>
      <c r="D118" s="19">
        <f>'Revenue - Base - OPTIONAL'!D119</f>
        <v>108</v>
      </c>
      <c r="E118" s="70" t="str">
        <f>IF(OR('Base Summary 2015-16'!E118="",'Base Summary 2015-16'!E118="[Enter service]"),"",'Base Summary 2015-16'!E118)</f>
        <v/>
      </c>
      <c r="F118" s="71" t="str">
        <f>IF(OR('Base Summary 2015-16'!F118="",'Base Summary 2015-16'!F118="[Select]"),"",'Base Summary 2015-16'!F118)</f>
        <v/>
      </c>
      <c r="G118" s="26"/>
      <c r="H118" s="76"/>
      <c r="I118" s="76"/>
      <c r="J118" s="76"/>
      <c r="K118" s="76"/>
      <c r="L118" s="77">
        <f t="shared" si="1"/>
        <v>0</v>
      </c>
      <c r="M118" s="31"/>
    </row>
    <row r="119" spans="3:13" ht="12" customHeight="1" x14ac:dyDescent="0.2">
      <c r="C119" s="13"/>
      <c r="D119" s="19">
        <f>'Revenue - Base - OPTIONAL'!D120</f>
        <v>109</v>
      </c>
      <c r="E119" s="70" t="str">
        <f>IF(OR('Base Summary 2015-16'!E119="",'Base Summary 2015-16'!E119="[Enter service]"),"",'Base Summary 2015-16'!E119)</f>
        <v/>
      </c>
      <c r="F119" s="71" t="str">
        <f>IF(OR('Base Summary 2015-16'!F119="",'Base Summary 2015-16'!F119="[Select]"),"",'Base Summary 2015-16'!F119)</f>
        <v/>
      </c>
      <c r="G119" s="26"/>
      <c r="H119" s="76"/>
      <c r="I119" s="76"/>
      <c r="J119" s="76"/>
      <c r="K119" s="76"/>
      <c r="L119" s="77">
        <f t="shared" si="1"/>
        <v>0</v>
      </c>
      <c r="M119" s="31"/>
    </row>
    <row r="120" spans="3:13" ht="12" customHeight="1" x14ac:dyDescent="0.2">
      <c r="C120" s="13"/>
      <c r="D120" s="19">
        <f>'Revenue - Base - OPTIONAL'!D121</f>
        <v>110</v>
      </c>
      <c r="E120" s="70" t="str">
        <f>IF(OR('Base Summary 2015-16'!E120="",'Base Summary 2015-16'!E120="[Enter service]"),"",'Base Summary 2015-16'!E120)</f>
        <v/>
      </c>
      <c r="F120" s="71" t="str">
        <f>IF(OR('Base Summary 2015-16'!F120="",'Base Summary 2015-16'!F120="[Select]"),"",'Base Summary 2015-16'!F120)</f>
        <v/>
      </c>
      <c r="G120" s="26"/>
      <c r="H120" s="76"/>
      <c r="I120" s="76"/>
      <c r="J120" s="76"/>
      <c r="K120" s="76"/>
      <c r="L120" s="77">
        <f t="shared" si="1"/>
        <v>0</v>
      </c>
      <c r="M120" s="31"/>
    </row>
    <row r="121" spans="3:13" ht="12" customHeight="1" x14ac:dyDescent="0.2">
      <c r="C121" s="13"/>
      <c r="D121" s="19">
        <f>'Revenue - Base - OPTIONAL'!D122</f>
        <v>111</v>
      </c>
      <c r="E121" s="70" t="str">
        <f>IF(OR('Base Summary 2015-16'!E121="",'Base Summary 2015-16'!E121="[Enter service]"),"",'Base Summary 2015-16'!E121)</f>
        <v/>
      </c>
      <c r="F121" s="71" t="str">
        <f>IF(OR('Base Summary 2015-16'!F121="",'Base Summary 2015-16'!F121="[Select]"),"",'Base Summary 2015-16'!F121)</f>
        <v/>
      </c>
      <c r="G121" s="26"/>
      <c r="H121" s="76"/>
      <c r="I121" s="76"/>
      <c r="J121" s="76"/>
      <c r="K121" s="76"/>
      <c r="L121" s="77">
        <f t="shared" si="1"/>
        <v>0</v>
      </c>
      <c r="M121" s="31"/>
    </row>
    <row r="122" spans="3:13" ht="12" customHeight="1" x14ac:dyDescent="0.2">
      <c r="C122" s="13"/>
      <c r="D122" s="19">
        <f>'Revenue - Base - OPTIONAL'!D123</f>
        <v>112</v>
      </c>
      <c r="E122" s="70" t="str">
        <f>IF(OR('Base Summary 2015-16'!E122="",'Base Summary 2015-16'!E122="[Enter service]"),"",'Base Summary 2015-16'!E122)</f>
        <v/>
      </c>
      <c r="F122" s="71" t="str">
        <f>IF(OR('Base Summary 2015-16'!F122="",'Base Summary 2015-16'!F122="[Select]"),"",'Base Summary 2015-16'!F122)</f>
        <v/>
      </c>
      <c r="G122" s="26"/>
      <c r="H122" s="76"/>
      <c r="I122" s="76"/>
      <c r="J122" s="76"/>
      <c r="K122" s="76"/>
      <c r="L122" s="77">
        <f t="shared" si="1"/>
        <v>0</v>
      </c>
      <c r="M122" s="31"/>
    </row>
    <row r="123" spans="3:13" ht="12" customHeight="1" x14ac:dyDescent="0.2">
      <c r="C123" s="13"/>
      <c r="D123" s="19">
        <f>'Revenue - Base - OPTIONAL'!D124</f>
        <v>113</v>
      </c>
      <c r="E123" s="70" t="str">
        <f>IF(OR('Base Summary 2015-16'!E123="",'Base Summary 2015-16'!E123="[Enter service]"),"",'Base Summary 2015-16'!E123)</f>
        <v/>
      </c>
      <c r="F123" s="71" t="str">
        <f>IF(OR('Base Summary 2015-16'!F123="",'Base Summary 2015-16'!F123="[Select]"),"",'Base Summary 2015-16'!F123)</f>
        <v/>
      </c>
      <c r="G123" s="26"/>
      <c r="H123" s="76"/>
      <c r="I123" s="76"/>
      <c r="J123" s="76"/>
      <c r="K123" s="76"/>
      <c r="L123" s="77">
        <f t="shared" si="1"/>
        <v>0</v>
      </c>
      <c r="M123" s="31"/>
    </row>
    <row r="124" spans="3:13" ht="12" customHeight="1" x14ac:dyDescent="0.2">
      <c r="C124" s="13"/>
      <c r="D124" s="19">
        <f>'Revenue - Base - OPTIONAL'!D125</f>
        <v>114</v>
      </c>
      <c r="E124" s="70" t="str">
        <f>IF(OR('Base Summary 2015-16'!E124="",'Base Summary 2015-16'!E124="[Enter service]"),"",'Base Summary 2015-16'!E124)</f>
        <v/>
      </c>
      <c r="F124" s="71" t="str">
        <f>IF(OR('Base Summary 2015-16'!F124="",'Base Summary 2015-16'!F124="[Select]"),"",'Base Summary 2015-16'!F124)</f>
        <v/>
      </c>
      <c r="G124" s="26"/>
      <c r="H124" s="76"/>
      <c r="I124" s="76"/>
      <c r="J124" s="76"/>
      <c r="K124" s="76"/>
      <c r="L124" s="77">
        <f t="shared" si="1"/>
        <v>0</v>
      </c>
      <c r="M124" s="31"/>
    </row>
    <row r="125" spans="3:13" ht="12" customHeight="1" x14ac:dyDescent="0.2">
      <c r="C125" s="13"/>
      <c r="D125" s="19">
        <f>'Revenue - Base - OPTIONAL'!D126</f>
        <v>115</v>
      </c>
      <c r="E125" s="70" t="str">
        <f>IF(OR('Base Summary 2015-16'!E125="",'Base Summary 2015-16'!E125="[Enter service]"),"",'Base Summary 2015-16'!E125)</f>
        <v/>
      </c>
      <c r="F125" s="71" t="str">
        <f>IF(OR('Base Summary 2015-16'!F125="",'Base Summary 2015-16'!F125="[Select]"),"",'Base Summary 2015-16'!F125)</f>
        <v/>
      </c>
      <c r="G125" s="26"/>
      <c r="H125" s="76"/>
      <c r="I125" s="76"/>
      <c r="J125" s="76"/>
      <c r="K125" s="76"/>
      <c r="L125" s="77">
        <f t="shared" si="1"/>
        <v>0</v>
      </c>
      <c r="M125" s="31"/>
    </row>
    <row r="126" spans="3:13" ht="12" customHeight="1" x14ac:dyDescent="0.2">
      <c r="C126" s="13"/>
      <c r="D126" s="19">
        <f>'Revenue - Base - OPTIONAL'!D127</f>
        <v>116</v>
      </c>
      <c r="E126" s="70" t="str">
        <f>IF(OR('Base Summary 2015-16'!E126="",'Base Summary 2015-16'!E126="[Enter service]"),"",'Base Summary 2015-16'!E126)</f>
        <v/>
      </c>
      <c r="F126" s="71" t="str">
        <f>IF(OR('Base Summary 2015-16'!F126="",'Base Summary 2015-16'!F126="[Select]"),"",'Base Summary 2015-16'!F126)</f>
        <v/>
      </c>
      <c r="G126" s="26"/>
      <c r="H126" s="76"/>
      <c r="I126" s="76"/>
      <c r="J126" s="76"/>
      <c r="K126" s="76"/>
      <c r="L126" s="77">
        <f t="shared" si="1"/>
        <v>0</v>
      </c>
      <c r="M126" s="31"/>
    </row>
    <row r="127" spans="3:13" ht="12" customHeight="1" x14ac:dyDescent="0.2">
      <c r="C127" s="13"/>
      <c r="D127" s="19">
        <f>'Revenue - Base - OPTIONAL'!D128</f>
        <v>117</v>
      </c>
      <c r="E127" s="70" t="str">
        <f>IF(OR('Base Summary 2015-16'!E127="",'Base Summary 2015-16'!E127="[Enter service]"),"",'Base Summary 2015-16'!E127)</f>
        <v/>
      </c>
      <c r="F127" s="71" t="str">
        <f>IF(OR('Base Summary 2015-16'!F127="",'Base Summary 2015-16'!F127="[Select]"),"",'Base Summary 2015-16'!F127)</f>
        <v/>
      </c>
      <c r="G127" s="26"/>
      <c r="H127" s="76"/>
      <c r="I127" s="76"/>
      <c r="J127" s="76"/>
      <c r="K127" s="76"/>
      <c r="L127" s="77">
        <f t="shared" si="1"/>
        <v>0</v>
      </c>
      <c r="M127" s="31"/>
    </row>
    <row r="128" spans="3:13" ht="12" customHeight="1" x14ac:dyDescent="0.2">
      <c r="C128" s="13"/>
      <c r="D128" s="19">
        <f>'Revenue - Base - OPTIONAL'!D129</f>
        <v>118</v>
      </c>
      <c r="E128" s="70" t="str">
        <f>IF(OR('Base Summary 2015-16'!E128="",'Base Summary 2015-16'!E128="[Enter service]"),"",'Base Summary 2015-16'!E128)</f>
        <v/>
      </c>
      <c r="F128" s="71" t="str">
        <f>IF(OR('Base Summary 2015-16'!F128="",'Base Summary 2015-16'!F128="[Select]"),"",'Base Summary 2015-16'!F128)</f>
        <v/>
      </c>
      <c r="G128" s="26"/>
      <c r="H128" s="76"/>
      <c r="I128" s="76"/>
      <c r="J128" s="76"/>
      <c r="K128" s="76"/>
      <c r="L128" s="77">
        <f t="shared" si="1"/>
        <v>0</v>
      </c>
      <c r="M128" s="31"/>
    </row>
    <row r="129" spans="3:13" ht="12" customHeight="1" x14ac:dyDescent="0.2">
      <c r="C129" s="13"/>
      <c r="D129" s="19">
        <f>'Revenue - Base - OPTIONAL'!D130</f>
        <v>119</v>
      </c>
      <c r="E129" s="70" t="str">
        <f>IF(OR('Base Summary 2015-16'!E129="",'Base Summary 2015-16'!E129="[Enter service]"),"",'Base Summary 2015-16'!E129)</f>
        <v/>
      </c>
      <c r="F129" s="71" t="str">
        <f>IF(OR('Base Summary 2015-16'!F129="",'Base Summary 2015-16'!F129="[Select]"),"",'Base Summary 2015-16'!F129)</f>
        <v/>
      </c>
      <c r="G129" s="26"/>
      <c r="H129" s="76"/>
      <c r="I129" s="76"/>
      <c r="J129" s="76"/>
      <c r="K129" s="76"/>
      <c r="L129" s="77">
        <f t="shared" si="1"/>
        <v>0</v>
      </c>
      <c r="M129" s="31"/>
    </row>
    <row r="130" spans="3:13" ht="12" customHeight="1" x14ac:dyDescent="0.2">
      <c r="C130" s="13"/>
      <c r="D130" s="19">
        <f>'Revenue - Base - OPTIONAL'!D131</f>
        <v>120</v>
      </c>
      <c r="E130" s="70" t="str">
        <f>IF(OR('Base Summary 2015-16'!E130="",'Base Summary 2015-16'!E130="[Enter service]"),"",'Base Summary 2015-16'!E130)</f>
        <v/>
      </c>
      <c r="F130" s="71" t="str">
        <f>IF(OR('Base Summary 2015-16'!F130="",'Base Summary 2015-16'!F130="[Select]"),"",'Base Summary 2015-16'!F130)</f>
        <v/>
      </c>
      <c r="G130" s="26"/>
      <c r="H130" s="76"/>
      <c r="I130" s="76"/>
      <c r="J130" s="76"/>
      <c r="K130" s="76"/>
      <c r="L130" s="77">
        <f t="shared" si="1"/>
        <v>0</v>
      </c>
      <c r="M130" s="31"/>
    </row>
    <row r="131" spans="3:13" ht="12" customHeight="1" x14ac:dyDescent="0.2">
      <c r="C131" s="13"/>
      <c r="D131" s="19">
        <f>'Revenue - Base - OPTIONAL'!D132</f>
        <v>121</v>
      </c>
      <c r="E131" s="70" t="str">
        <f>IF(OR('Base Summary 2015-16'!E131="",'Base Summary 2015-16'!E131="[Enter service]"),"",'Base Summary 2015-16'!E131)</f>
        <v/>
      </c>
      <c r="F131" s="71" t="str">
        <f>IF(OR('Base Summary 2015-16'!F131="",'Base Summary 2015-16'!F131="[Select]"),"",'Base Summary 2015-16'!F131)</f>
        <v/>
      </c>
      <c r="G131" s="26"/>
      <c r="H131" s="76"/>
      <c r="I131" s="76"/>
      <c r="J131" s="76"/>
      <c r="K131" s="76"/>
      <c r="L131" s="77">
        <f t="shared" si="1"/>
        <v>0</v>
      </c>
      <c r="M131" s="31"/>
    </row>
    <row r="132" spans="3:13" ht="12" customHeight="1" x14ac:dyDescent="0.2">
      <c r="C132" s="13"/>
      <c r="D132" s="19">
        <f>'Revenue - Base - OPTIONAL'!D133</f>
        <v>122</v>
      </c>
      <c r="E132" s="70" t="str">
        <f>IF(OR('Base Summary 2015-16'!E132="",'Base Summary 2015-16'!E132="[Enter service]"),"",'Base Summary 2015-16'!E132)</f>
        <v/>
      </c>
      <c r="F132" s="71" t="str">
        <f>IF(OR('Base Summary 2015-16'!F132="",'Base Summary 2015-16'!F132="[Select]"),"",'Base Summary 2015-16'!F132)</f>
        <v/>
      </c>
      <c r="G132" s="26"/>
      <c r="H132" s="76"/>
      <c r="I132" s="76"/>
      <c r="J132" s="76"/>
      <c r="K132" s="76"/>
      <c r="L132" s="77">
        <f t="shared" si="1"/>
        <v>0</v>
      </c>
      <c r="M132" s="31"/>
    </row>
    <row r="133" spans="3:13" ht="12" customHeight="1" x14ac:dyDescent="0.2">
      <c r="C133" s="13"/>
      <c r="D133" s="19">
        <f>'Revenue - Base - OPTIONAL'!D134</f>
        <v>123</v>
      </c>
      <c r="E133" s="70" t="str">
        <f>IF(OR('Base Summary 2015-16'!E133="",'Base Summary 2015-16'!E133="[Enter service]"),"",'Base Summary 2015-16'!E133)</f>
        <v/>
      </c>
      <c r="F133" s="71" t="str">
        <f>IF(OR('Base Summary 2015-16'!F133="",'Base Summary 2015-16'!F133="[Select]"),"",'Base Summary 2015-16'!F133)</f>
        <v/>
      </c>
      <c r="G133" s="26"/>
      <c r="H133" s="76"/>
      <c r="I133" s="76"/>
      <c r="J133" s="76"/>
      <c r="K133" s="76"/>
      <c r="L133" s="77">
        <f t="shared" si="1"/>
        <v>0</v>
      </c>
      <c r="M133" s="31"/>
    </row>
    <row r="134" spans="3:13" ht="12" customHeight="1" x14ac:dyDescent="0.2">
      <c r="C134" s="13"/>
      <c r="D134" s="19">
        <f>'Revenue - Base - OPTIONAL'!D135</f>
        <v>124</v>
      </c>
      <c r="E134" s="70" t="str">
        <f>IF(OR('Base Summary 2015-16'!E134="",'Base Summary 2015-16'!E134="[Enter service]"),"",'Base Summary 2015-16'!E134)</f>
        <v/>
      </c>
      <c r="F134" s="71" t="str">
        <f>IF(OR('Base Summary 2015-16'!F134="",'Base Summary 2015-16'!F134="[Select]"),"",'Base Summary 2015-16'!F134)</f>
        <v/>
      </c>
      <c r="G134" s="26"/>
      <c r="H134" s="76"/>
      <c r="I134" s="76"/>
      <c r="J134" s="76"/>
      <c r="K134" s="76"/>
      <c r="L134" s="77">
        <f t="shared" si="1"/>
        <v>0</v>
      </c>
      <c r="M134" s="31"/>
    </row>
    <row r="135" spans="3:13" ht="12" customHeight="1" x14ac:dyDescent="0.2">
      <c r="C135" s="13"/>
      <c r="D135" s="19">
        <f>'Revenue - Base - OPTIONAL'!D136</f>
        <v>125</v>
      </c>
      <c r="E135" s="70" t="str">
        <f>IF(OR('Base Summary 2015-16'!E135="",'Base Summary 2015-16'!E135="[Enter service]"),"",'Base Summary 2015-16'!E135)</f>
        <v/>
      </c>
      <c r="F135" s="71" t="str">
        <f>IF(OR('Base Summary 2015-16'!F135="",'Base Summary 2015-16'!F135="[Select]"),"",'Base Summary 2015-16'!F135)</f>
        <v/>
      </c>
      <c r="G135" s="26"/>
      <c r="H135" s="76"/>
      <c r="I135" s="76"/>
      <c r="J135" s="76"/>
      <c r="K135" s="76"/>
      <c r="L135" s="77">
        <f t="shared" si="1"/>
        <v>0</v>
      </c>
      <c r="M135" s="31"/>
    </row>
    <row r="136" spans="3:13" ht="12" customHeight="1" x14ac:dyDescent="0.2">
      <c r="C136" s="13"/>
      <c r="D136" s="19">
        <f>'Revenue - Base - OPTIONAL'!D137</f>
        <v>126</v>
      </c>
      <c r="E136" s="70" t="str">
        <f>IF(OR('Base Summary 2015-16'!E136="",'Base Summary 2015-16'!E136="[Enter service]"),"",'Base Summary 2015-16'!E136)</f>
        <v/>
      </c>
      <c r="F136" s="71" t="str">
        <f>IF(OR('Base Summary 2015-16'!F136="",'Base Summary 2015-16'!F136="[Select]"),"",'Base Summary 2015-16'!F136)</f>
        <v/>
      </c>
      <c r="G136" s="26"/>
      <c r="H136" s="76"/>
      <c r="I136" s="76"/>
      <c r="J136" s="76"/>
      <c r="K136" s="76"/>
      <c r="L136" s="77">
        <f t="shared" si="1"/>
        <v>0</v>
      </c>
      <c r="M136" s="31"/>
    </row>
    <row r="137" spans="3:13" ht="12" customHeight="1" x14ac:dyDescent="0.2">
      <c r="C137" s="13"/>
      <c r="D137" s="19">
        <f>'Revenue - Base - OPTIONAL'!D138</f>
        <v>127</v>
      </c>
      <c r="E137" s="70" t="str">
        <f>IF(OR('Base Summary 2015-16'!E137="",'Base Summary 2015-16'!E137="[Enter service]"),"",'Base Summary 2015-16'!E137)</f>
        <v/>
      </c>
      <c r="F137" s="71" t="str">
        <f>IF(OR('Base Summary 2015-16'!F137="",'Base Summary 2015-16'!F137="[Select]"),"",'Base Summary 2015-16'!F137)</f>
        <v/>
      </c>
      <c r="G137" s="26"/>
      <c r="H137" s="76"/>
      <c r="I137" s="76"/>
      <c r="J137" s="76"/>
      <c r="K137" s="76"/>
      <c r="L137" s="77">
        <f t="shared" si="1"/>
        <v>0</v>
      </c>
      <c r="M137" s="31"/>
    </row>
    <row r="138" spans="3:13" ht="12" customHeight="1" x14ac:dyDescent="0.2">
      <c r="C138" s="13"/>
      <c r="D138" s="19">
        <f>'Revenue - Base - OPTIONAL'!D139</f>
        <v>128</v>
      </c>
      <c r="E138" s="70" t="str">
        <f>IF(OR('Base Summary 2015-16'!E138="",'Base Summary 2015-16'!E138="[Enter service]"),"",'Base Summary 2015-16'!E138)</f>
        <v/>
      </c>
      <c r="F138" s="71" t="str">
        <f>IF(OR('Base Summary 2015-16'!F138="",'Base Summary 2015-16'!F138="[Select]"),"",'Base Summary 2015-16'!F138)</f>
        <v/>
      </c>
      <c r="G138" s="26"/>
      <c r="H138" s="76"/>
      <c r="I138" s="76"/>
      <c r="J138" s="76"/>
      <c r="K138" s="76"/>
      <c r="L138" s="77">
        <f t="shared" si="1"/>
        <v>0</v>
      </c>
      <c r="M138" s="31"/>
    </row>
    <row r="139" spans="3:13" ht="12" customHeight="1" x14ac:dyDescent="0.2">
      <c r="C139" s="13"/>
      <c r="D139" s="19">
        <f>'Revenue - Base - OPTIONAL'!D140</f>
        <v>129</v>
      </c>
      <c r="E139" s="70" t="str">
        <f>IF(OR('Base Summary 2015-16'!E139="",'Base Summary 2015-16'!E139="[Enter service]"),"",'Base Summary 2015-16'!E139)</f>
        <v/>
      </c>
      <c r="F139" s="71" t="str">
        <f>IF(OR('Base Summary 2015-16'!F139="",'Base Summary 2015-16'!F139="[Select]"),"",'Base Summary 2015-16'!F139)</f>
        <v/>
      </c>
      <c r="G139" s="26"/>
      <c r="H139" s="76"/>
      <c r="I139" s="76"/>
      <c r="J139" s="76"/>
      <c r="K139" s="76"/>
      <c r="L139" s="77">
        <f t="shared" si="1"/>
        <v>0</v>
      </c>
      <c r="M139" s="31"/>
    </row>
    <row r="140" spans="3:13" ht="12" customHeight="1" x14ac:dyDescent="0.2">
      <c r="C140" s="13"/>
      <c r="D140" s="19">
        <f>'Revenue - Base - OPTIONAL'!D141</f>
        <v>130</v>
      </c>
      <c r="E140" s="70" t="str">
        <f>IF(OR('Base Summary 2015-16'!E140="",'Base Summary 2015-16'!E140="[Enter service]"),"",'Base Summary 2015-16'!E140)</f>
        <v/>
      </c>
      <c r="F140" s="71" t="str">
        <f>IF(OR('Base Summary 2015-16'!F140="",'Base Summary 2015-16'!F140="[Select]"),"",'Base Summary 2015-16'!F140)</f>
        <v/>
      </c>
      <c r="G140" s="26"/>
      <c r="H140" s="76"/>
      <c r="I140" s="76"/>
      <c r="J140" s="76"/>
      <c r="K140" s="76"/>
      <c r="L140" s="77">
        <f t="shared" si="1"/>
        <v>0</v>
      </c>
      <c r="M140" s="31"/>
    </row>
    <row r="141" spans="3:13" ht="12" customHeight="1" x14ac:dyDescent="0.2">
      <c r="C141" s="13"/>
      <c r="D141" s="19">
        <f>'Revenue - Base - OPTIONAL'!D142</f>
        <v>131</v>
      </c>
      <c r="E141" s="70" t="str">
        <f>IF(OR('Base Summary 2015-16'!E141="",'Base Summary 2015-16'!E141="[Enter service]"),"",'Base Summary 2015-16'!E141)</f>
        <v/>
      </c>
      <c r="F141" s="71" t="str">
        <f>IF(OR('Base Summary 2015-16'!F141="",'Base Summary 2015-16'!F141="[Select]"),"",'Base Summary 2015-16'!F141)</f>
        <v/>
      </c>
      <c r="G141" s="26"/>
      <c r="H141" s="76"/>
      <c r="I141" s="76"/>
      <c r="J141" s="76"/>
      <c r="K141" s="76"/>
      <c r="L141" s="77">
        <f t="shared" si="1"/>
        <v>0</v>
      </c>
      <c r="M141" s="31"/>
    </row>
    <row r="142" spans="3:13" ht="12" customHeight="1" x14ac:dyDescent="0.2">
      <c r="C142" s="13"/>
      <c r="D142" s="19">
        <f>'Revenue - Base - OPTIONAL'!D143</f>
        <v>132</v>
      </c>
      <c r="E142" s="70" t="str">
        <f>IF(OR('Base Summary 2015-16'!E142="",'Base Summary 2015-16'!E142="[Enter service]"),"",'Base Summary 2015-16'!E142)</f>
        <v/>
      </c>
      <c r="F142" s="71" t="str">
        <f>IF(OR('Base Summary 2015-16'!F142="",'Base Summary 2015-16'!F142="[Select]"),"",'Base Summary 2015-16'!F142)</f>
        <v/>
      </c>
      <c r="G142" s="26"/>
      <c r="H142" s="76"/>
      <c r="I142" s="76"/>
      <c r="J142" s="76"/>
      <c r="K142" s="76"/>
      <c r="L142" s="77">
        <f t="shared" si="1"/>
        <v>0</v>
      </c>
      <c r="M142" s="31"/>
    </row>
    <row r="143" spans="3:13" ht="12" customHeight="1" x14ac:dyDescent="0.2">
      <c r="C143" s="13"/>
      <c r="D143" s="19">
        <f>'Revenue - Base - OPTIONAL'!D144</f>
        <v>133</v>
      </c>
      <c r="E143" s="70" t="str">
        <f>IF(OR('Base Summary 2015-16'!E143="",'Base Summary 2015-16'!E143="[Enter service]"),"",'Base Summary 2015-16'!E143)</f>
        <v/>
      </c>
      <c r="F143" s="71" t="str">
        <f>IF(OR('Base Summary 2015-16'!F143="",'Base Summary 2015-16'!F143="[Select]"),"",'Base Summary 2015-16'!F143)</f>
        <v/>
      </c>
      <c r="G143" s="26"/>
      <c r="H143" s="76"/>
      <c r="I143" s="76"/>
      <c r="J143" s="76"/>
      <c r="K143" s="76"/>
      <c r="L143" s="77">
        <f t="shared" si="1"/>
        <v>0</v>
      </c>
      <c r="M143" s="31"/>
    </row>
    <row r="144" spans="3:13" ht="12" customHeight="1" x14ac:dyDescent="0.2">
      <c r="C144" s="13"/>
      <c r="D144" s="19">
        <f>'Revenue - Base - OPTIONAL'!D145</f>
        <v>134</v>
      </c>
      <c r="E144" s="70" t="str">
        <f>IF(OR('Base Summary 2015-16'!E144="",'Base Summary 2015-16'!E144="[Enter service]"),"",'Base Summary 2015-16'!E144)</f>
        <v/>
      </c>
      <c r="F144" s="71" t="str">
        <f>IF(OR('Base Summary 2015-16'!F144="",'Base Summary 2015-16'!F144="[Select]"),"",'Base Summary 2015-16'!F144)</f>
        <v/>
      </c>
      <c r="G144" s="26"/>
      <c r="H144" s="76"/>
      <c r="I144" s="76"/>
      <c r="J144" s="76"/>
      <c r="K144" s="76"/>
      <c r="L144" s="77">
        <f t="shared" si="1"/>
        <v>0</v>
      </c>
      <c r="M144" s="31"/>
    </row>
    <row r="145" spans="3:13" ht="12" customHeight="1" x14ac:dyDescent="0.2">
      <c r="C145" s="13"/>
      <c r="D145" s="19">
        <f>'Revenue - Base - OPTIONAL'!D146</f>
        <v>135</v>
      </c>
      <c r="E145" s="70" t="str">
        <f>IF(OR('Base Summary 2015-16'!E145="",'Base Summary 2015-16'!E145="[Enter service]"),"",'Base Summary 2015-16'!E145)</f>
        <v/>
      </c>
      <c r="F145" s="71" t="str">
        <f>IF(OR('Base Summary 2015-16'!F145="",'Base Summary 2015-16'!F145="[Select]"),"",'Base Summary 2015-16'!F145)</f>
        <v/>
      </c>
      <c r="G145" s="26"/>
      <c r="H145" s="76"/>
      <c r="I145" s="76"/>
      <c r="J145" s="76"/>
      <c r="K145" s="76"/>
      <c r="L145" s="77">
        <f t="shared" si="1"/>
        <v>0</v>
      </c>
      <c r="M145" s="31"/>
    </row>
    <row r="146" spans="3:13" ht="12" customHeight="1" x14ac:dyDescent="0.2">
      <c r="C146" s="13"/>
      <c r="D146" s="19">
        <f>'Revenue - Base - OPTIONAL'!D147</f>
        <v>136</v>
      </c>
      <c r="E146" s="70" t="str">
        <f>IF(OR('Base Summary 2015-16'!E146="",'Base Summary 2015-16'!E146="[Enter service]"),"",'Base Summary 2015-16'!E146)</f>
        <v/>
      </c>
      <c r="F146" s="71" t="str">
        <f>IF(OR('Base Summary 2015-16'!F146="",'Base Summary 2015-16'!F146="[Select]"),"",'Base Summary 2015-16'!F146)</f>
        <v/>
      </c>
      <c r="G146" s="26"/>
      <c r="H146" s="76"/>
      <c r="I146" s="76"/>
      <c r="J146" s="76"/>
      <c r="K146" s="76"/>
      <c r="L146" s="77">
        <f t="shared" si="1"/>
        <v>0</v>
      </c>
      <c r="M146" s="31"/>
    </row>
    <row r="147" spans="3:13" ht="12" customHeight="1" x14ac:dyDescent="0.2">
      <c r="C147" s="13"/>
      <c r="D147" s="19">
        <f>'Revenue - Base - OPTIONAL'!D148</f>
        <v>137</v>
      </c>
      <c r="E147" s="70" t="str">
        <f>IF(OR('Base Summary 2015-16'!E147="",'Base Summary 2015-16'!E147="[Enter service]"),"",'Base Summary 2015-16'!E147)</f>
        <v/>
      </c>
      <c r="F147" s="71" t="str">
        <f>IF(OR('Base Summary 2015-16'!F147="",'Base Summary 2015-16'!F147="[Select]"),"",'Base Summary 2015-16'!F147)</f>
        <v/>
      </c>
      <c r="G147" s="26"/>
      <c r="H147" s="76"/>
      <c r="I147" s="76"/>
      <c r="J147" s="76"/>
      <c r="K147" s="76"/>
      <c r="L147" s="77">
        <f t="shared" si="1"/>
        <v>0</v>
      </c>
      <c r="M147" s="31"/>
    </row>
    <row r="148" spans="3:13" ht="12" customHeight="1" x14ac:dyDescent="0.2">
      <c r="C148" s="13"/>
      <c r="D148" s="19">
        <f>'Revenue - Base - OPTIONAL'!D149</f>
        <v>138</v>
      </c>
      <c r="E148" s="70" t="str">
        <f>IF(OR('Base Summary 2015-16'!E148="",'Base Summary 2015-16'!E148="[Enter service]"),"",'Base Summary 2015-16'!E148)</f>
        <v/>
      </c>
      <c r="F148" s="71" t="str">
        <f>IF(OR('Base Summary 2015-16'!F148="",'Base Summary 2015-16'!F148="[Select]"),"",'Base Summary 2015-16'!F148)</f>
        <v/>
      </c>
      <c r="G148" s="26"/>
      <c r="H148" s="76"/>
      <c r="I148" s="76"/>
      <c r="J148" s="76"/>
      <c r="K148" s="76"/>
      <c r="L148" s="77">
        <f t="shared" si="1"/>
        <v>0</v>
      </c>
      <c r="M148" s="31"/>
    </row>
    <row r="149" spans="3:13" ht="12" customHeight="1" x14ac:dyDescent="0.2">
      <c r="C149" s="13"/>
      <c r="D149" s="19">
        <f>'Revenue - Base - OPTIONAL'!D150</f>
        <v>139</v>
      </c>
      <c r="E149" s="70" t="str">
        <f>IF(OR('Base Summary 2015-16'!E149="",'Base Summary 2015-16'!E149="[Enter service]"),"",'Base Summary 2015-16'!E149)</f>
        <v/>
      </c>
      <c r="F149" s="71" t="str">
        <f>IF(OR('Base Summary 2015-16'!F149="",'Base Summary 2015-16'!F149="[Select]"),"",'Base Summary 2015-16'!F149)</f>
        <v/>
      </c>
      <c r="G149" s="26"/>
      <c r="H149" s="76"/>
      <c r="I149" s="76"/>
      <c r="J149" s="76"/>
      <c r="K149" s="76"/>
      <c r="L149" s="77">
        <f t="shared" si="1"/>
        <v>0</v>
      </c>
      <c r="M149" s="31"/>
    </row>
    <row r="150" spans="3:13" ht="12" customHeight="1" x14ac:dyDescent="0.2">
      <c r="C150" s="13"/>
      <c r="D150" s="19">
        <f>'Revenue - Base - OPTIONAL'!D151</f>
        <v>140</v>
      </c>
      <c r="E150" s="70" t="str">
        <f>IF(OR('Base Summary 2015-16'!E150="",'Base Summary 2015-16'!E150="[Enter service]"),"",'Base Summary 2015-16'!E150)</f>
        <v/>
      </c>
      <c r="F150" s="71" t="str">
        <f>IF(OR('Base Summary 2015-16'!F150="",'Base Summary 2015-16'!F150="[Select]"),"",'Base Summary 2015-16'!F150)</f>
        <v/>
      </c>
      <c r="G150" s="26"/>
      <c r="H150" s="76"/>
      <c r="I150" s="76"/>
      <c r="J150" s="76"/>
      <c r="K150" s="76"/>
      <c r="L150" s="77">
        <f t="shared" si="1"/>
        <v>0</v>
      </c>
      <c r="M150" s="31"/>
    </row>
    <row r="151" spans="3:13" ht="12" customHeight="1" thickBot="1" x14ac:dyDescent="0.25">
      <c r="C151" s="13"/>
      <c r="D151" s="19"/>
      <c r="E151" s="78" t="s">
        <v>92</v>
      </c>
      <c r="F151" s="79"/>
      <c r="G151" s="26"/>
      <c r="H151" s="80"/>
      <c r="I151" s="80"/>
      <c r="J151" s="80"/>
      <c r="K151" s="80">
        <f>424395+73286+189847+49998</f>
        <v>737526</v>
      </c>
      <c r="L151" s="77">
        <f t="shared" si="1"/>
        <v>737526</v>
      </c>
      <c r="M151" s="31"/>
    </row>
    <row r="152" spans="3:13" ht="12" customHeight="1" thickTop="1" x14ac:dyDescent="0.2">
      <c r="C152" s="13"/>
      <c r="D152" s="14"/>
      <c r="E152" s="50" t="s">
        <v>91</v>
      </c>
      <c r="F152" s="51"/>
      <c r="G152" s="26"/>
      <c r="H152" s="52">
        <f>+SUM(H11:H151)</f>
        <v>56897144</v>
      </c>
      <c r="I152" s="52">
        <f>+SUM(I11:I151)</f>
        <v>61464578</v>
      </c>
      <c r="J152" s="52">
        <f>+SUM(J11:J151)</f>
        <v>32648815</v>
      </c>
      <c r="K152" s="52">
        <f>+SUM(K11:K151)</f>
        <v>4959184</v>
      </c>
      <c r="L152" s="53">
        <f>SUM(H152:K152)</f>
        <v>155969721</v>
      </c>
      <c r="M152" s="31"/>
    </row>
    <row r="153" spans="3:13" ht="12.6" customHeight="1" thickBot="1" x14ac:dyDescent="0.25">
      <c r="C153" s="32"/>
      <c r="D153" s="33"/>
      <c r="E153" s="34"/>
      <c r="F153" s="35"/>
      <c r="G153" s="130"/>
      <c r="H153" s="33"/>
      <c r="I153" s="36"/>
      <c r="J153" s="36"/>
      <c r="K153" s="36"/>
      <c r="L153" s="36"/>
      <c r="M153" s="48"/>
    </row>
    <row r="154" spans="3:13" x14ac:dyDescent="0.2">
      <c r="F154" s="6"/>
      <c r="G154" s="6"/>
      <c r="K154" s="38"/>
      <c r="L154" s="38"/>
    </row>
    <row r="155" spans="3:13" x14ac:dyDescent="0.2">
      <c r="F155" s="6"/>
      <c r="G155" s="6"/>
    </row>
    <row r="156" spans="3:13" ht="13.5" thickBot="1" x14ac:dyDescent="0.25">
      <c r="F156" s="6"/>
      <c r="G156" s="6"/>
    </row>
    <row r="157" spans="3:13" x14ac:dyDescent="0.2">
      <c r="C157" s="434"/>
      <c r="D157" s="435"/>
      <c r="E157" s="435"/>
      <c r="F157" s="412"/>
      <c r="G157" s="412"/>
      <c r="H157" s="413"/>
    </row>
    <row r="158" spans="3:13" x14ac:dyDescent="0.2">
      <c r="C158" s="13"/>
      <c r="D158" s="14"/>
      <c r="E158" s="25" t="s">
        <v>275</v>
      </c>
      <c r="F158" s="15"/>
      <c r="G158" s="15"/>
      <c r="H158" s="31"/>
    </row>
    <row r="159" spans="3:13" x14ac:dyDescent="0.2">
      <c r="C159" s="13"/>
      <c r="D159" s="14"/>
      <c r="E159" s="6" t="s">
        <v>278</v>
      </c>
      <c r="F159" s="15" t="s">
        <v>270</v>
      </c>
      <c r="G159" s="15"/>
      <c r="H159" s="31"/>
    </row>
    <row r="160" spans="3:13" x14ac:dyDescent="0.2">
      <c r="C160" s="13"/>
      <c r="D160" s="14"/>
      <c r="E160" s="417" t="s">
        <v>437</v>
      </c>
      <c r="F160" s="418">
        <v>424395</v>
      </c>
      <c r="G160" s="419"/>
      <c r="H160" s="31"/>
    </row>
    <row r="161" spans="3:8" x14ac:dyDescent="0.2">
      <c r="C161" s="13"/>
      <c r="D161" s="14"/>
      <c r="E161" s="417" t="s">
        <v>438</v>
      </c>
      <c r="F161" s="418">
        <v>73286</v>
      </c>
      <c r="G161" s="419"/>
      <c r="H161" s="31"/>
    </row>
    <row r="162" spans="3:8" x14ac:dyDescent="0.2">
      <c r="C162" s="13"/>
      <c r="D162" s="14"/>
      <c r="E162" s="417" t="s">
        <v>439</v>
      </c>
      <c r="F162" s="418">
        <v>189847</v>
      </c>
      <c r="G162" s="419"/>
      <c r="H162" s="31"/>
    </row>
    <row r="163" spans="3:8" x14ac:dyDescent="0.2">
      <c r="C163" s="13"/>
      <c r="D163" s="14"/>
      <c r="E163" s="417" t="s">
        <v>440</v>
      </c>
      <c r="F163" s="418">
        <v>49998</v>
      </c>
      <c r="G163" s="419"/>
      <c r="H163" s="31"/>
    </row>
    <row r="164" spans="3:8" x14ac:dyDescent="0.2">
      <c r="C164" s="13"/>
      <c r="D164" s="14"/>
      <c r="E164" s="417" t="s">
        <v>272</v>
      </c>
      <c r="F164" s="418"/>
      <c r="G164" s="419"/>
      <c r="H164" s="31"/>
    </row>
    <row r="165" spans="3:8" x14ac:dyDescent="0.2">
      <c r="C165" s="13"/>
      <c r="D165" s="14"/>
      <c r="E165" s="417" t="s">
        <v>272</v>
      </c>
      <c r="F165" s="418"/>
      <c r="G165" s="419"/>
      <c r="H165" s="31"/>
    </row>
    <row r="166" spans="3:8" x14ac:dyDescent="0.2">
      <c r="C166" s="13"/>
      <c r="D166" s="14"/>
      <c r="E166" s="417" t="s">
        <v>272</v>
      </c>
      <c r="F166" s="418"/>
      <c r="G166" s="419"/>
      <c r="H166" s="31"/>
    </row>
    <row r="167" spans="3:8" x14ac:dyDescent="0.2">
      <c r="C167" s="13"/>
      <c r="D167" s="14"/>
      <c r="E167" s="417" t="s">
        <v>272</v>
      </c>
      <c r="F167" s="418"/>
      <c r="G167" s="419"/>
      <c r="H167" s="31"/>
    </row>
    <row r="168" spans="3:8" x14ac:dyDescent="0.2">
      <c r="C168" s="13"/>
      <c r="D168" s="14"/>
      <c r="E168" s="417" t="s">
        <v>272</v>
      </c>
      <c r="F168" s="418"/>
      <c r="G168" s="419"/>
      <c r="H168" s="31"/>
    </row>
    <row r="169" spans="3:8" x14ac:dyDescent="0.2">
      <c r="C169" s="13"/>
      <c r="D169" s="14"/>
      <c r="E169" s="417" t="s">
        <v>272</v>
      </c>
      <c r="F169" s="418"/>
      <c r="G169" s="419"/>
      <c r="H169" s="31"/>
    </row>
    <row r="170" spans="3:8" x14ac:dyDescent="0.2">
      <c r="C170" s="13"/>
      <c r="D170" s="14"/>
      <c r="E170" s="417" t="s">
        <v>272</v>
      </c>
      <c r="F170" s="418"/>
      <c r="G170" s="419"/>
      <c r="H170" s="31"/>
    </row>
    <row r="171" spans="3:8" x14ac:dyDescent="0.2">
      <c r="C171" s="13"/>
      <c r="D171" s="14"/>
      <c r="E171" s="417" t="s">
        <v>272</v>
      </c>
      <c r="F171" s="418"/>
      <c r="G171" s="419"/>
      <c r="H171" s="31"/>
    </row>
    <row r="172" spans="3:8" x14ac:dyDescent="0.2">
      <c r="C172" s="13"/>
      <c r="D172" s="14"/>
      <c r="E172" s="417" t="s">
        <v>272</v>
      </c>
      <c r="F172" s="418"/>
      <c r="G172" s="419"/>
      <c r="H172" s="31"/>
    </row>
    <row r="173" spans="3:8" x14ac:dyDescent="0.2">
      <c r="C173" s="13"/>
      <c r="D173" s="14"/>
      <c r="E173" s="29" t="s">
        <v>91</v>
      </c>
      <c r="F173" s="419">
        <f>SUM(F160:F172)</f>
        <v>737526</v>
      </c>
      <c r="G173" s="419"/>
      <c r="H173" s="31"/>
    </row>
    <row r="174" spans="3:8" x14ac:dyDescent="0.2">
      <c r="C174" s="13"/>
      <c r="D174" s="14"/>
      <c r="E174" s="29"/>
      <c r="F174" s="26"/>
      <c r="G174" s="26"/>
      <c r="H174" s="31"/>
    </row>
    <row r="175" spans="3:8" x14ac:dyDescent="0.2">
      <c r="C175" s="13"/>
      <c r="D175" s="14"/>
      <c r="E175" s="29" t="s">
        <v>276</v>
      </c>
      <c r="F175" s="432">
        <f>L151</f>
        <v>737526</v>
      </c>
      <c r="G175" s="432"/>
      <c r="H175" s="31"/>
    </row>
    <row r="176" spans="3:8" x14ac:dyDescent="0.2">
      <c r="C176" s="13"/>
      <c r="D176" s="14"/>
      <c r="E176" s="30" t="s">
        <v>222</v>
      </c>
      <c r="F176" s="431">
        <f>F173-F175</f>
        <v>0</v>
      </c>
      <c r="G176" s="432"/>
      <c r="H176" s="31"/>
    </row>
    <row r="177" spans="3:8" ht="14.25" x14ac:dyDescent="0.2">
      <c r="C177" s="13"/>
      <c r="D177" s="14"/>
      <c r="E177" s="425" t="s">
        <v>271</v>
      </c>
      <c r="F177" s="436" t="str">
        <f>IF(F176="","",IF(F176=0,"OK","ISSUE"))</f>
        <v>OK</v>
      </c>
      <c r="G177" s="424"/>
      <c r="H177" s="31"/>
    </row>
    <row r="178" spans="3:8" x14ac:dyDescent="0.2">
      <c r="C178" s="13"/>
      <c r="D178" s="14"/>
      <c r="G178" s="426"/>
      <c r="H178" s="31"/>
    </row>
    <row r="179" spans="3:8" ht="13.5" thickBot="1" x14ac:dyDescent="0.25">
      <c r="C179" s="126"/>
      <c r="D179" s="265"/>
      <c r="E179" s="265"/>
      <c r="F179" s="433"/>
      <c r="G179" s="433"/>
      <c r="H179" s="131"/>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conditionalFormatting sqref="G177:G178 F176:F177">
    <cfRule type="cellIs" dxfId="45" priority="1" operator="equal">
      <formula>"OK"</formula>
    </cfRule>
    <cfRule type="cellIs" dxfId="44" priority="2" operator="equal">
      <formula>"ISSUE"</formula>
    </cfRule>
  </conditionalFormatting>
  <pageMargins left="0.25" right="0.25" top="0.75" bottom="0.75" header="0.3" footer="0.3"/>
  <pageSetup paperSize="8"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V339"/>
  <sheetViews>
    <sheetView zoomScale="80" zoomScaleNormal="80" zoomScalePageLayoutView="80" workbookViewId="0">
      <pane xSplit="5" ySplit="4" topLeftCell="F44" activePane="bottomRight" state="frozen"/>
      <selection activeCell="F10" sqref="F10"/>
      <selection pane="topRight" activeCell="F10" sqref="F10"/>
      <selection pane="bottomLeft" activeCell="F10" sqref="F10"/>
      <selection pane="bottomRight" activeCell="I70" sqref="I70:I92"/>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84" customWidth="1"/>
    <col min="6" max="6" width="19.33203125" style="54" customWidth="1"/>
    <col min="7" max="7" width="6.1640625" style="54" customWidth="1"/>
    <col min="8" max="9" width="50.1640625" style="6" customWidth="1"/>
    <col min="10" max="10" width="3.33203125" style="6" customWidth="1"/>
    <col min="11" max="17" width="17.33203125" style="6" customWidth="1"/>
    <col min="18" max="18" width="21" style="6" bestFit="1"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216</v>
      </c>
      <c r="H2" s="14"/>
    </row>
    <row r="3" spans="1:22" ht="16.350000000000001" customHeight="1" x14ac:dyDescent="0.2">
      <c r="B3" s="43" t="str">
        <f>'Revenue - Base - OPTIONAL'!B3</f>
        <v>Ballarat (C)</v>
      </c>
    </row>
    <row r="4" spans="1:22" ht="12" customHeight="1" thickBot="1" x14ac:dyDescent="0.25">
      <c r="C4" s="14"/>
      <c r="D4" s="45"/>
      <c r="E4" s="86"/>
      <c r="F4" s="86"/>
      <c r="G4" s="86"/>
      <c r="H4" s="86"/>
      <c r="I4" s="86"/>
      <c r="J4" s="86"/>
      <c r="K4" s="86"/>
      <c r="L4" s="86"/>
      <c r="M4" s="86"/>
      <c r="N4" s="86"/>
      <c r="O4" s="86"/>
      <c r="P4" s="14"/>
      <c r="Q4" s="14"/>
      <c r="R4" s="14"/>
      <c r="S4" s="14"/>
      <c r="T4" s="14"/>
      <c r="U4" s="14"/>
      <c r="V4" s="14"/>
    </row>
    <row r="5" spans="1:22" ht="9.75" customHeight="1" x14ac:dyDescent="0.2">
      <c r="C5" s="120"/>
      <c r="D5" s="121"/>
      <c r="E5" s="122"/>
      <c r="F5" s="123"/>
      <c r="G5" s="124"/>
      <c r="H5" s="124"/>
      <c r="I5" s="124"/>
      <c r="J5" s="124"/>
      <c r="K5" s="124"/>
      <c r="L5" s="124"/>
      <c r="M5" s="124"/>
      <c r="N5" s="124"/>
      <c r="O5" s="124"/>
      <c r="P5" s="124"/>
      <c r="Q5" s="124"/>
      <c r="R5" s="124"/>
      <c r="S5" s="124"/>
      <c r="T5" s="124"/>
      <c r="U5" s="125"/>
      <c r="V5" s="14"/>
    </row>
    <row r="6" spans="1:22" ht="15" customHeight="1" x14ac:dyDescent="0.2">
      <c r="C6" s="13"/>
      <c r="D6" s="45"/>
      <c r="E6" s="86"/>
      <c r="F6" s="56"/>
      <c r="G6" s="14"/>
      <c r="H6" s="14"/>
      <c r="I6" s="14"/>
      <c r="J6" s="14"/>
      <c r="K6" s="560" t="s">
        <v>71</v>
      </c>
      <c r="L6" s="561"/>
      <c r="M6" s="561"/>
      <c r="N6" s="561"/>
      <c r="O6" s="561"/>
      <c r="P6" s="561"/>
      <c r="Q6" s="561"/>
      <c r="R6" s="561"/>
      <c r="S6" s="561"/>
      <c r="T6" s="562"/>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30" customHeight="1" x14ac:dyDescent="0.2">
      <c r="C8" s="13"/>
      <c r="D8" s="14"/>
      <c r="E8" s="86"/>
      <c r="F8" s="583" t="s">
        <v>117</v>
      </c>
      <c r="G8" s="584"/>
      <c r="H8" s="585"/>
      <c r="I8" s="564" t="s">
        <v>175</v>
      </c>
      <c r="J8" s="14"/>
      <c r="K8" s="589" t="s">
        <v>194</v>
      </c>
      <c r="L8" s="590"/>
      <c r="M8" s="591"/>
      <c r="N8" s="592" t="s">
        <v>111</v>
      </c>
      <c r="O8" s="593"/>
      <c r="P8" s="593"/>
      <c r="Q8" s="593"/>
      <c r="R8" s="594"/>
      <c r="S8" s="563" t="s">
        <v>127</v>
      </c>
      <c r="T8" s="563" t="s">
        <v>99</v>
      </c>
      <c r="U8" s="31"/>
      <c r="V8" s="14"/>
    </row>
    <row r="9" spans="1:22" ht="25.5" x14ac:dyDescent="0.2">
      <c r="C9" s="13"/>
      <c r="D9" s="14"/>
      <c r="E9" s="128"/>
      <c r="F9" s="586"/>
      <c r="G9" s="587"/>
      <c r="H9" s="588"/>
      <c r="I9" s="565"/>
      <c r="J9" s="14"/>
      <c r="K9" s="236" t="s">
        <v>128</v>
      </c>
      <c r="L9" s="236" t="s">
        <v>135</v>
      </c>
      <c r="M9" s="236" t="s">
        <v>174</v>
      </c>
      <c r="N9" s="331" t="s">
        <v>113</v>
      </c>
      <c r="O9" s="331" t="s">
        <v>114</v>
      </c>
      <c r="P9" s="331" t="s">
        <v>115</v>
      </c>
      <c r="Q9" s="331" t="s">
        <v>116</v>
      </c>
      <c r="R9" s="331" t="s">
        <v>91</v>
      </c>
      <c r="S9" s="563"/>
      <c r="T9" s="563"/>
      <c r="U9" s="31"/>
      <c r="V9" s="14"/>
    </row>
    <row r="10" spans="1:22" x14ac:dyDescent="0.2">
      <c r="C10" s="13"/>
      <c r="D10" s="14"/>
      <c r="E10" s="128"/>
      <c r="F10" s="161"/>
      <c r="G10" s="161"/>
      <c r="H10" s="161"/>
      <c r="I10" s="161"/>
      <c r="J10" s="14"/>
      <c r="K10" s="56" t="s">
        <v>176</v>
      </c>
      <c r="L10" s="56" t="s">
        <v>176</v>
      </c>
      <c r="M10" s="56" t="s">
        <v>176</v>
      </c>
      <c r="N10" s="56" t="s">
        <v>177</v>
      </c>
      <c r="O10" s="56" t="s">
        <v>177</v>
      </c>
      <c r="P10" s="56" t="s">
        <v>177</v>
      </c>
      <c r="Q10" s="56" t="s">
        <v>177</v>
      </c>
      <c r="R10" s="56" t="s">
        <v>177</v>
      </c>
      <c r="S10" s="56"/>
      <c r="T10" s="56" t="s">
        <v>177</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568" t="s">
        <v>397</v>
      </c>
      <c r="F12" s="571" t="s">
        <v>406</v>
      </c>
      <c r="G12" s="572"/>
      <c r="H12" s="573"/>
      <c r="I12" s="68" t="s">
        <v>357</v>
      </c>
      <c r="J12" s="14"/>
      <c r="K12" s="580">
        <v>100</v>
      </c>
      <c r="L12" s="580"/>
      <c r="M12" s="580"/>
      <c r="N12" s="580"/>
      <c r="O12" s="580"/>
      <c r="P12" s="580"/>
      <c r="Q12" s="580">
        <v>15000000</v>
      </c>
      <c r="R12" s="595">
        <f>SUM(N12:Q16)</f>
        <v>15000000</v>
      </c>
      <c r="S12" s="115" t="s">
        <v>120</v>
      </c>
      <c r="T12" s="116">
        <v>15000000</v>
      </c>
      <c r="U12" s="31"/>
      <c r="V12" s="14"/>
    </row>
    <row r="13" spans="1:22" ht="12" customHeight="1" x14ac:dyDescent="0.2">
      <c r="C13" s="13"/>
      <c r="D13" s="19"/>
      <c r="E13" s="569"/>
      <c r="F13" s="574"/>
      <c r="G13" s="575"/>
      <c r="H13" s="576"/>
      <c r="I13" s="82" t="s">
        <v>343</v>
      </c>
      <c r="J13" s="14"/>
      <c r="K13" s="581"/>
      <c r="L13" s="581"/>
      <c r="M13" s="581"/>
      <c r="N13" s="581"/>
      <c r="O13" s="581"/>
      <c r="P13" s="581"/>
      <c r="Q13" s="581"/>
      <c r="R13" s="596"/>
      <c r="S13" s="67"/>
      <c r="T13" s="117"/>
      <c r="U13" s="31"/>
      <c r="V13" s="14"/>
    </row>
    <row r="14" spans="1:22" ht="12" customHeight="1" x14ac:dyDescent="0.2">
      <c r="C14" s="13"/>
      <c r="D14" s="19"/>
      <c r="E14" s="569"/>
      <c r="F14" s="574"/>
      <c r="G14" s="575"/>
      <c r="H14" s="576"/>
      <c r="I14" s="82" t="s">
        <v>342</v>
      </c>
      <c r="J14" s="14"/>
      <c r="K14" s="581"/>
      <c r="L14" s="581"/>
      <c r="M14" s="581"/>
      <c r="N14" s="581"/>
      <c r="O14" s="581"/>
      <c r="P14" s="581"/>
      <c r="Q14" s="581"/>
      <c r="R14" s="596"/>
      <c r="S14" s="67"/>
      <c r="T14" s="117"/>
      <c r="U14" s="31"/>
      <c r="V14" s="14"/>
    </row>
    <row r="15" spans="1:22" ht="12" customHeight="1" x14ac:dyDescent="0.2">
      <c r="C15" s="13"/>
      <c r="D15" s="19"/>
      <c r="E15" s="569"/>
      <c r="F15" s="574"/>
      <c r="G15" s="575"/>
      <c r="H15" s="576"/>
      <c r="I15" s="69" t="s">
        <v>350</v>
      </c>
      <c r="J15" s="14"/>
      <c r="K15" s="581"/>
      <c r="L15" s="581"/>
      <c r="M15" s="581"/>
      <c r="N15" s="581"/>
      <c r="O15" s="581"/>
      <c r="P15" s="581"/>
      <c r="Q15" s="581"/>
      <c r="R15" s="596"/>
      <c r="S15" s="67"/>
      <c r="T15" s="117"/>
      <c r="U15" s="31"/>
      <c r="V15" s="14"/>
    </row>
    <row r="16" spans="1:22" ht="12" customHeight="1" x14ac:dyDescent="0.2">
      <c r="C16" s="13"/>
      <c r="D16" s="19"/>
      <c r="E16" s="570"/>
      <c r="F16" s="577"/>
      <c r="G16" s="578"/>
      <c r="H16" s="579"/>
      <c r="I16" s="82"/>
      <c r="J16" s="14"/>
      <c r="K16" s="582"/>
      <c r="L16" s="582"/>
      <c r="M16" s="582"/>
      <c r="N16" s="582"/>
      <c r="O16" s="582"/>
      <c r="P16" s="582"/>
      <c r="Q16" s="582"/>
      <c r="R16" s="597"/>
      <c r="S16" s="162" t="s">
        <v>91</v>
      </c>
      <c r="T16" s="118">
        <f>SUM(T12:T15)</f>
        <v>15000000</v>
      </c>
      <c r="U16" s="31"/>
      <c r="V16" s="14"/>
    </row>
    <row r="17" spans="3:22" ht="12" customHeight="1" x14ac:dyDescent="0.2">
      <c r="C17" s="13"/>
      <c r="D17" s="19">
        <f>D12+1</f>
        <v>2</v>
      </c>
      <c r="E17" s="600" t="s">
        <v>398</v>
      </c>
      <c r="F17" s="604" t="s">
        <v>407</v>
      </c>
      <c r="G17" s="602"/>
      <c r="H17" s="603"/>
      <c r="I17" s="69" t="s">
        <v>357</v>
      </c>
      <c r="J17" s="14"/>
      <c r="K17" s="598">
        <v>100</v>
      </c>
      <c r="L17" s="598"/>
      <c r="M17" s="598"/>
      <c r="N17" s="598"/>
      <c r="O17" s="598"/>
      <c r="P17" s="598"/>
      <c r="Q17" s="598">
        <v>14000000</v>
      </c>
      <c r="R17" s="599">
        <f t="shared" ref="R17" si="0">SUM(N17:Q21)</f>
        <v>14000000</v>
      </c>
      <c r="S17" s="83" t="s">
        <v>119</v>
      </c>
      <c r="T17" s="119">
        <v>9000000</v>
      </c>
      <c r="U17" s="31"/>
      <c r="V17" s="14"/>
    </row>
    <row r="18" spans="3:22" ht="12" customHeight="1" x14ac:dyDescent="0.2">
      <c r="C18" s="13"/>
      <c r="D18" s="19"/>
      <c r="E18" s="569"/>
      <c r="F18" s="574"/>
      <c r="G18" s="575"/>
      <c r="H18" s="576"/>
      <c r="I18" s="69" t="s">
        <v>343</v>
      </c>
      <c r="J18" s="14"/>
      <c r="K18" s="581"/>
      <c r="L18" s="581"/>
      <c r="M18" s="581"/>
      <c r="N18" s="581"/>
      <c r="O18" s="581"/>
      <c r="P18" s="581"/>
      <c r="Q18" s="581"/>
      <c r="R18" s="596"/>
      <c r="S18" s="67" t="s">
        <v>93</v>
      </c>
      <c r="T18" s="119">
        <v>5000000</v>
      </c>
      <c r="U18" s="31"/>
      <c r="V18" s="14"/>
    </row>
    <row r="19" spans="3:22" ht="12" customHeight="1" x14ac:dyDescent="0.2">
      <c r="C19" s="13"/>
      <c r="D19" s="19"/>
      <c r="E19" s="569"/>
      <c r="F19" s="574"/>
      <c r="G19" s="575"/>
      <c r="H19" s="576"/>
      <c r="I19" s="69" t="s">
        <v>342</v>
      </c>
      <c r="J19" s="14"/>
      <c r="K19" s="581"/>
      <c r="L19" s="581"/>
      <c r="M19" s="581"/>
      <c r="N19" s="581"/>
      <c r="O19" s="581"/>
      <c r="P19" s="581"/>
      <c r="Q19" s="581"/>
      <c r="R19" s="596"/>
      <c r="S19" s="67"/>
      <c r="T19" s="119"/>
      <c r="U19" s="31"/>
      <c r="V19" s="14"/>
    </row>
    <row r="20" spans="3:22" ht="12" customHeight="1" x14ac:dyDescent="0.2">
      <c r="C20" s="13"/>
      <c r="D20" s="19"/>
      <c r="E20" s="569"/>
      <c r="F20" s="574"/>
      <c r="G20" s="575"/>
      <c r="H20" s="576"/>
      <c r="I20" s="69" t="s">
        <v>350</v>
      </c>
      <c r="J20" s="14"/>
      <c r="K20" s="581"/>
      <c r="L20" s="581"/>
      <c r="M20" s="581"/>
      <c r="N20" s="581"/>
      <c r="O20" s="581"/>
      <c r="P20" s="581"/>
      <c r="Q20" s="581"/>
      <c r="R20" s="596"/>
      <c r="S20" s="67"/>
      <c r="T20" s="119"/>
      <c r="U20" s="31"/>
      <c r="V20" s="14"/>
    </row>
    <row r="21" spans="3:22" ht="12" customHeight="1" x14ac:dyDescent="0.2">
      <c r="C21" s="13"/>
      <c r="D21" s="19"/>
      <c r="E21" s="570"/>
      <c r="F21" s="577"/>
      <c r="G21" s="578"/>
      <c r="H21" s="579"/>
      <c r="I21" s="69"/>
      <c r="J21" s="14"/>
      <c r="K21" s="582"/>
      <c r="L21" s="582"/>
      <c r="M21" s="582"/>
      <c r="N21" s="582"/>
      <c r="O21" s="582"/>
      <c r="P21" s="582"/>
      <c r="Q21" s="582"/>
      <c r="R21" s="597"/>
      <c r="S21" s="162" t="s">
        <v>91</v>
      </c>
      <c r="T21" s="118">
        <f>SUM(T17:T20)</f>
        <v>14000000</v>
      </c>
      <c r="U21" s="31"/>
      <c r="V21" s="14"/>
    </row>
    <row r="22" spans="3:22" ht="12" customHeight="1" x14ac:dyDescent="0.2">
      <c r="C22" s="13"/>
      <c r="D22" s="19">
        <f>D17+1</f>
        <v>3</v>
      </c>
      <c r="E22" s="600" t="s">
        <v>399</v>
      </c>
      <c r="F22" s="601" t="s">
        <v>408</v>
      </c>
      <c r="G22" s="602"/>
      <c r="H22" s="603"/>
      <c r="I22" s="69" t="s">
        <v>335</v>
      </c>
      <c r="J22" s="14"/>
      <c r="K22" s="598"/>
      <c r="L22" s="598"/>
      <c r="M22" s="598">
        <v>100</v>
      </c>
      <c r="N22" s="598"/>
      <c r="O22" s="598"/>
      <c r="P22" s="598"/>
      <c r="Q22" s="598"/>
      <c r="R22" s="599">
        <f t="shared" ref="R22" si="1">SUM(N22:Q26)</f>
        <v>0</v>
      </c>
      <c r="S22" s="83" t="s">
        <v>120</v>
      </c>
      <c r="T22" s="119">
        <v>11897600</v>
      </c>
      <c r="U22" s="31"/>
      <c r="V22" s="14"/>
    </row>
    <row r="23" spans="3:22" ht="12" customHeight="1" x14ac:dyDescent="0.2">
      <c r="C23" s="13"/>
      <c r="D23" s="19"/>
      <c r="E23" s="569"/>
      <c r="F23" s="574"/>
      <c r="G23" s="575"/>
      <c r="H23" s="576"/>
      <c r="I23" s="69"/>
      <c r="J23" s="14"/>
      <c r="K23" s="581"/>
      <c r="L23" s="581"/>
      <c r="M23" s="581"/>
      <c r="N23" s="581"/>
      <c r="O23" s="581"/>
      <c r="P23" s="581"/>
      <c r="Q23" s="581"/>
      <c r="R23" s="596"/>
      <c r="S23" s="67"/>
      <c r="T23" s="119"/>
      <c r="U23" s="31"/>
      <c r="V23" s="14"/>
    </row>
    <row r="24" spans="3:22" ht="12" customHeight="1" x14ac:dyDescent="0.2">
      <c r="C24" s="13"/>
      <c r="D24" s="19"/>
      <c r="E24" s="569"/>
      <c r="F24" s="574"/>
      <c r="G24" s="575"/>
      <c r="H24" s="576"/>
      <c r="I24" s="69"/>
      <c r="J24" s="14"/>
      <c r="K24" s="581"/>
      <c r="L24" s="581"/>
      <c r="M24" s="581"/>
      <c r="N24" s="581"/>
      <c r="O24" s="581"/>
      <c r="P24" s="581"/>
      <c r="Q24" s="581"/>
      <c r="R24" s="596"/>
      <c r="S24" s="67"/>
      <c r="T24" s="119"/>
      <c r="U24" s="31"/>
      <c r="V24" s="14"/>
    </row>
    <row r="25" spans="3:22" ht="12" customHeight="1" x14ac:dyDescent="0.2">
      <c r="C25" s="13"/>
      <c r="D25" s="19"/>
      <c r="E25" s="569"/>
      <c r="F25" s="574"/>
      <c r="G25" s="575"/>
      <c r="H25" s="576"/>
      <c r="I25" s="69"/>
      <c r="J25" s="14"/>
      <c r="K25" s="581"/>
      <c r="L25" s="581"/>
      <c r="M25" s="581"/>
      <c r="N25" s="581"/>
      <c r="O25" s="581"/>
      <c r="P25" s="581"/>
      <c r="Q25" s="581"/>
      <c r="R25" s="596"/>
      <c r="S25" s="67"/>
      <c r="T25" s="119"/>
      <c r="U25" s="31"/>
      <c r="V25" s="14"/>
    </row>
    <row r="26" spans="3:22" ht="12" customHeight="1" x14ac:dyDescent="0.2">
      <c r="C26" s="13"/>
      <c r="D26" s="19"/>
      <c r="E26" s="570"/>
      <c r="F26" s="577"/>
      <c r="G26" s="578"/>
      <c r="H26" s="579"/>
      <c r="I26" s="69"/>
      <c r="J26" s="14"/>
      <c r="K26" s="582"/>
      <c r="L26" s="582"/>
      <c r="M26" s="582"/>
      <c r="N26" s="582"/>
      <c r="O26" s="582"/>
      <c r="P26" s="582"/>
      <c r="Q26" s="582"/>
      <c r="R26" s="597"/>
      <c r="S26" s="162" t="s">
        <v>91</v>
      </c>
      <c r="T26" s="118">
        <f>SUM(T22:T25)</f>
        <v>11897600</v>
      </c>
      <c r="U26" s="31"/>
      <c r="V26" s="14"/>
    </row>
    <row r="27" spans="3:22" ht="12" customHeight="1" x14ac:dyDescent="0.2">
      <c r="C27" s="13"/>
      <c r="D27" s="19">
        <f t="shared" ref="D27" si="2">D22+1</f>
        <v>4</v>
      </c>
      <c r="E27" s="600" t="s">
        <v>400</v>
      </c>
      <c r="F27" s="601" t="s">
        <v>409</v>
      </c>
      <c r="G27" s="602"/>
      <c r="H27" s="603"/>
      <c r="I27" s="69" t="s">
        <v>335</v>
      </c>
      <c r="J27" s="14"/>
      <c r="K27" s="598"/>
      <c r="L27" s="598"/>
      <c r="M27" s="598">
        <v>100</v>
      </c>
      <c r="N27" s="598"/>
      <c r="O27" s="598">
        <v>11665583</v>
      </c>
      <c r="P27" s="598"/>
      <c r="Q27" s="598"/>
      <c r="R27" s="599">
        <f t="shared" ref="R27" si="3">SUM(N27:Q31)</f>
        <v>11665583</v>
      </c>
      <c r="S27" s="83" t="s">
        <v>93</v>
      </c>
      <c r="T27" s="119">
        <v>11665583</v>
      </c>
      <c r="U27" s="31"/>
      <c r="V27" s="14"/>
    </row>
    <row r="28" spans="3:22" ht="12" customHeight="1" x14ac:dyDescent="0.2">
      <c r="C28" s="13"/>
      <c r="D28" s="19"/>
      <c r="E28" s="569"/>
      <c r="F28" s="574"/>
      <c r="G28" s="575"/>
      <c r="H28" s="576"/>
      <c r="I28" s="69"/>
      <c r="J28" s="14"/>
      <c r="K28" s="581"/>
      <c r="L28" s="581"/>
      <c r="M28" s="581"/>
      <c r="N28" s="581"/>
      <c r="O28" s="581"/>
      <c r="P28" s="581"/>
      <c r="Q28" s="581"/>
      <c r="R28" s="596"/>
      <c r="S28" s="67"/>
      <c r="T28" s="119"/>
      <c r="U28" s="31"/>
      <c r="V28" s="14"/>
    </row>
    <row r="29" spans="3:22" ht="12" customHeight="1" x14ac:dyDescent="0.2">
      <c r="C29" s="13"/>
      <c r="D29" s="19"/>
      <c r="E29" s="569"/>
      <c r="F29" s="574"/>
      <c r="G29" s="575"/>
      <c r="H29" s="576"/>
      <c r="I29" s="69"/>
      <c r="J29" s="14"/>
      <c r="K29" s="581"/>
      <c r="L29" s="581"/>
      <c r="M29" s="581"/>
      <c r="N29" s="581"/>
      <c r="O29" s="581"/>
      <c r="P29" s="581"/>
      <c r="Q29" s="581"/>
      <c r="R29" s="596"/>
      <c r="S29" s="67"/>
      <c r="T29" s="119"/>
      <c r="U29" s="31"/>
      <c r="V29" s="14"/>
    </row>
    <row r="30" spans="3:22" ht="12" customHeight="1" x14ac:dyDescent="0.2">
      <c r="C30" s="13"/>
      <c r="D30" s="19"/>
      <c r="E30" s="569"/>
      <c r="F30" s="574"/>
      <c r="G30" s="575"/>
      <c r="H30" s="576"/>
      <c r="I30" s="69"/>
      <c r="J30" s="14"/>
      <c r="K30" s="581"/>
      <c r="L30" s="581"/>
      <c r="M30" s="581"/>
      <c r="N30" s="581"/>
      <c r="O30" s="581"/>
      <c r="P30" s="581"/>
      <c r="Q30" s="581"/>
      <c r="R30" s="596"/>
      <c r="S30" s="67"/>
      <c r="T30" s="119"/>
      <c r="U30" s="31"/>
      <c r="V30" s="14"/>
    </row>
    <row r="31" spans="3:22" ht="12" customHeight="1" x14ac:dyDescent="0.2">
      <c r="C31" s="13"/>
      <c r="D31" s="19"/>
      <c r="E31" s="570"/>
      <c r="F31" s="577"/>
      <c r="G31" s="578"/>
      <c r="H31" s="579"/>
      <c r="I31" s="69"/>
      <c r="J31" s="14"/>
      <c r="K31" s="582"/>
      <c r="L31" s="582"/>
      <c r="M31" s="582"/>
      <c r="N31" s="582"/>
      <c r="O31" s="582"/>
      <c r="P31" s="582"/>
      <c r="Q31" s="582"/>
      <c r="R31" s="597"/>
      <c r="S31" s="162" t="s">
        <v>91</v>
      </c>
      <c r="T31" s="118">
        <f>SUM(T27:T30)</f>
        <v>11665583</v>
      </c>
      <c r="U31" s="31"/>
      <c r="V31" s="14"/>
    </row>
    <row r="32" spans="3:22" ht="12" customHeight="1" x14ac:dyDescent="0.2">
      <c r="C32" s="13"/>
      <c r="D32" s="19">
        <f t="shared" ref="D32" si="4">D27+1</f>
        <v>5</v>
      </c>
      <c r="E32" s="600" t="s">
        <v>401</v>
      </c>
      <c r="F32" s="601" t="s">
        <v>410</v>
      </c>
      <c r="G32" s="605"/>
      <c r="H32" s="606"/>
      <c r="I32" s="69" t="s">
        <v>350</v>
      </c>
      <c r="J32" s="14"/>
      <c r="K32" s="598"/>
      <c r="L32" s="598"/>
      <c r="M32" s="598"/>
      <c r="N32" s="598"/>
      <c r="O32" s="598"/>
      <c r="P32" s="598"/>
      <c r="Q32" s="598">
        <v>7483891</v>
      </c>
      <c r="R32" s="599">
        <f t="shared" ref="R32" si="5">SUM(N32:Q36)</f>
        <v>7483891</v>
      </c>
      <c r="S32" s="83" t="s">
        <v>93</v>
      </c>
      <c r="T32" s="119">
        <v>7483891</v>
      </c>
      <c r="U32" s="31"/>
      <c r="V32" s="14"/>
    </row>
    <row r="33" spans="3:22" ht="12" customHeight="1" x14ac:dyDescent="0.2">
      <c r="C33" s="13"/>
      <c r="D33" s="19"/>
      <c r="E33" s="569"/>
      <c r="F33" s="607"/>
      <c r="G33" s="608"/>
      <c r="H33" s="609"/>
      <c r="I33" s="69" t="s">
        <v>348</v>
      </c>
      <c r="J33" s="14"/>
      <c r="K33" s="581"/>
      <c r="L33" s="581"/>
      <c r="M33" s="581"/>
      <c r="N33" s="581"/>
      <c r="O33" s="581"/>
      <c r="P33" s="581"/>
      <c r="Q33" s="581"/>
      <c r="R33" s="596"/>
      <c r="S33" s="67"/>
      <c r="T33" s="119"/>
      <c r="U33" s="31"/>
      <c r="V33" s="14"/>
    </row>
    <row r="34" spans="3:22" ht="12" customHeight="1" x14ac:dyDescent="0.2">
      <c r="C34" s="13"/>
      <c r="D34" s="19"/>
      <c r="E34" s="569"/>
      <c r="F34" s="607"/>
      <c r="G34" s="608"/>
      <c r="H34" s="609"/>
      <c r="I34" s="82" t="s">
        <v>342</v>
      </c>
      <c r="J34" s="14"/>
      <c r="K34" s="581"/>
      <c r="L34" s="581"/>
      <c r="M34" s="581"/>
      <c r="N34" s="581"/>
      <c r="O34" s="581"/>
      <c r="P34" s="581"/>
      <c r="Q34" s="581"/>
      <c r="R34" s="596"/>
      <c r="S34" s="67"/>
      <c r="T34" s="119"/>
      <c r="U34" s="31"/>
      <c r="V34" s="14"/>
    </row>
    <row r="35" spans="3:22" ht="12" customHeight="1" x14ac:dyDescent="0.2">
      <c r="C35" s="13"/>
      <c r="D35" s="19"/>
      <c r="E35" s="569"/>
      <c r="F35" s="607"/>
      <c r="G35" s="608"/>
      <c r="H35" s="609"/>
      <c r="I35" s="69" t="s">
        <v>343</v>
      </c>
      <c r="J35" s="14"/>
      <c r="K35" s="581"/>
      <c r="L35" s="581"/>
      <c r="M35" s="581"/>
      <c r="N35" s="581"/>
      <c r="O35" s="581"/>
      <c r="P35" s="581"/>
      <c r="Q35" s="581"/>
      <c r="R35" s="596"/>
      <c r="S35" s="67"/>
      <c r="T35" s="119"/>
      <c r="U35" s="31"/>
      <c r="V35" s="14"/>
    </row>
    <row r="36" spans="3:22" ht="12" customHeight="1" x14ac:dyDescent="0.2">
      <c r="C36" s="13"/>
      <c r="D36" s="19"/>
      <c r="E36" s="570"/>
      <c r="F36" s="610"/>
      <c r="G36" s="611"/>
      <c r="H36" s="612"/>
      <c r="I36" s="69"/>
      <c r="J36" s="14"/>
      <c r="K36" s="582"/>
      <c r="L36" s="582"/>
      <c r="M36" s="582"/>
      <c r="N36" s="582"/>
      <c r="O36" s="582"/>
      <c r="P36" s="582"/>
      <c r="Q36" s="582"/>
      <c r="R36" s="597"/>
      <c r="S36" s="162" t="s">
        <v>91</v>
      </c>
      <c r="T36" s="118">
        <f>SUM(T32:T35)</f>
        <v>7483891</v>
      </c>
      <c r="U36" s="31"/>
      <c r="V36" s="14"/>
    </row>
    <row r="37" spans="3:22" x14ac:dyDescent="0.2">
      <c r="C37" s="13"/>
      <c r="D37" s="19">
        <f t="shared" ref="D37" si="6">D32+1</f>
        <v>6</v>
      </c>
      <c r="E37" s="600" t="s">
        <v>402</v>
      </c>
      <c r="F37" s="601" t="s">
        <v>411</v>
      </c>
      <c r="G37" s="605"/>
      <c r="H37" s="606"/>
      <c r="I37" s="69" t="s">
        <v>343</v>
      </c>
      <c r="J37" s="14"/>
      <c r="K37" s="598"/>
      <c r="L37" s="598"/>
      <c r="M37" s="598">
        <v>100</v>
      </c>
      <c r="N37" s="598">
        <v>5150451</v>
      </c>
      <c r="O37" s="598"/>
      <c r="P37" s="598"/>
      <c r="Q37" s="598"/>
      <c r="R37" s="599">
        <f t="shared" ref="R37" si="7">SUM(N37:Q41)</f>
        <v>5150451</v>
      </c>
      <c r="S37" s="83" t="s">
        <v>93</v>
      </c>
      <c r="T37" s="119">
        <v>5150451</v>
      </c>
      <c r="U37" s="31"/>
      <c r="V37" s="14"/>
    </row>
    <row r="38" spans="3:22" x14ac:dyDescent="0.2">
      <c r="C38" s="13"/>
      <c r="D38" s="19"/>
      <c r="E38" s="569"/>
      <c r="F38" s="607"/>
      <c r="G38" s="608"/>
      <c r="H38" s="609"/>
      <c r="I38" s="69"/>
      <c r="J38" s="14"/>
      <c r="K38" s="581"/>
      <c r="L38" s="581"/>
      <c r="M38" s="581"/>
      <c r="N38" s="581"/>
      <c r="O38" s="581"/>
      <c r="P38" s="581"/>
      <c r="Q38" s="581"/>
      <c r="R38" s="596"/>
      <c r="S38" s="67"/>
      <c r="T38" s="119"/>
      <c r="U38" s="31"/>
      <c r="V38" s="14"/>
    </row>
    <row r="39" spans="3:22" x14ac:dyDescent="0.2">
      <c r="C39" s="13"/>
      <c r="D39" s="19"/>
      <c r="E39" s="569"/>
      <c r="F39" s="607"/>
      <c r="G39" s="608"/>
      <c r="H39" s="609"/>
      <c r="I39" s="69"/>
      <c r="J39" s="14"/>
      <c r="K39" s="581"/>
      <c r="L39" s="581"/>
      <c r="M39" s="581"/>
      <c r="N39" s="581"/>
      <c r="O39" s="581"/>
      <c r="P39" s="581"/>
      <c r="Q39" s="581"/>
      <c r="R39" s="596"/>
      <c r="S39" s="67"/>
      <c r="T39" s="119"/>
      <c r="U39" s="31"/>
      <c r="V39" s="14"/>
    </row>
    <row r="40" spans="3:22" x14ac:dyDescent="0.2">
      <c r="C40" s="13"/>
      <c r="D40" s="19"/>
      <c r="E40" s="569"/>
      <c r="F40" s="607"/>
      <c r="G40" s="608"/>
      <c r="H40" s="609"/>
      <c r="I40" s="69"/>
      <c r="J40" s="14"/>
      <c r="K40" s="581"/>
      <c r="L40" s="581"/>
      <c r="M40" s="581"/>
      <c r="N40" s="581"/>
      <c r="O40" s="581"/>
      <c r="P40" s="581"/>
      <c r="Q40" s="581"/>
      <c r="R40" s="596"/>
      <c r="S40" s="67"/>
      <c r="T40" s="119"/>
      <c r="U40" s="31"/>
      <c r="V40" s="14"/>
    </row>
    <row r="41" spans="3:22" x14ac:dyDescent="0.2">
      <c r="C41" s="13"/>
      <c r="D41" s="19"/>
      <c r="E41" s="570"/>
      <c r="F41" s="610"/>
      <c r="G41" s="611"/>
      <c r="H41" s="612"/>
      <c r="I41" s="69"/>
      <c r="J41" s="14"/>
      <c r="K41" s="582"/>
      <c r="L41" s="582"/>
      <c r="M41" s="582"/>
      <c r="N41" s="582"/>
      <c r="O41" s="582"/>
      <c r="P41" s="582"/>
      <c r="Q41" s="582"/>
      <c r="R41" s="597"/>
      <c r="S41" s="162" t="s">
        <v>91</v>
      </c>
      <c r="T41" s="118">
        <f>SUM(T37:T40)</f>
        <v>5150451</v>
      </c>
      <c r="U41" s="31"/>
      <c r="V41" s="14"/>
    </row>
    <row r="42" spans="3:22" x14ac:dyDescent="0.2">
      <c r="C42" s="13"/>
      <c r="D42" s="19">
        <f>D37+1</f>
        <v>7</v>
      </c>
      <c r="E42" s="600" t="s">
        <v>403</v>
      </c>
      <c r="F42" s="601" t="s">
        <v>412</v>
      </c>
      <c r="G42" s="605"/>
      <c r="H42" s="606"/>
      <c r="I42" s="69" t="s">
        <v>357</v>
      </c>
      <c r="J42" s="14"/>
      <c r="K42" s="598"/>
      <c r="L42" s="598"/>
      <c r="M42" s="598">
        <v>100</v>
      </c>
      <c r="N42" s="598"/>
      <c r="O42" s="598"/>
      <c r="P42" s="598"/>
      <c r="Q42" s="598">
        <v>4332000</v>
      </c>
      <c r="R42" s="599">
        <f t="shared" ref="R42" si="8">SUM(N42:Q46)</f>
        <v>4332000</v>
      </c>
      <c r="S42" s="83" t="s">
        <v>93</v>
      </c>
      <c r="T42" s="119">
        <v>4332000</v>
      </c>
      <c r="U42" s="31"/>
      <c r="V42" s="14"/>
    </row>
    <row r="43" spans="3:22" x14ac:dyDescent="0.2">
      <c r="C43" s="13"/>
      <c r="D43" s="19"/>
      <c r="E43" s="569"/>
      <c r="F43" s="607"/>
      <c r="G43" s="608"/>
      <c r="H43" s="609"/>
      <c r="I43" s="69" t="s">
        <v>350</v>
      </c>
      <c r="J43" s="14"/>
      <c r="K43" s="581"/>
      <c r="L43" s="581"/>
      <c r="M43" s="581"/>
      <c r="N43" s="581"/>
      <c r="O43" s="581"/>
      <c r="P43" s="581"/>
      <c r="Q43" s="581"/>
      <c r="R43" s="596"/>
      <c r="S43" s="67"/>
      <c r="T43" s="119"/>
      <c r="U43" s="31"/>
      <c r="V43" s="14"/>
    </row>
    <row r="44" spans="3:22" x14ac:dyDescent="0.2">
      <c r="C44" s="13"/>
      <c r="D44" s="19"/>
      <c r="E44" s="569"/>
      <c r="F44" s="607"/>
      <c r="G44" s="608"/>
      <c r="H44" s="609"/>
      <c r="I44" s="69"/>
      <c r="J44" s="14"/>
      <c r="K44" s="581"/>
      <c r="L44" s="581"/>
      <c r="M44" s="581"/>
      <c r="N44" s="581"/>
      <c r="O44" s="581"/>
      <c r="P44" s="581"/>
      <c r="Q44" s="581"/>
      <c r="R44" s="596"/>
      <c r="S44" s="67"/>
      <c r="T44" s="119"/>
      <c r="U44" s="31"/>
      <c r="V44" s="14"/>
    </row>
    <row r="45" spans="3:22" x14ac:dyDescent="0.2">
      <c r="C45" s="13"/>
      <c r="D45" s="19"/>
      <c r="E45" s="569"/>
      <c r="F45" s="607"/>
      <c r="G45" s="608"/>
      <c r="H45" s="609"/>
      <c r="I45" s="69"/>
      <c r="J45" s="14"/>
      <c r="K45" s="581"/>
      <c r="L45" s="581"/>
      <c r="M45" s="581"/>
      <c r="N45" s="581"/>
      <c r="O45" s="581"/>
      <c r="P45" s="581"/>
      <c r="Q45" s="581"/>
      <c r="R45" s="596"/>
      <c r="S45" s="67"/>
      <c r="T45" s="119"/>
      <c r="U45" s="31"/>
      <c r="V45" s="14"/>
    </row>
    <row r="46" spans="3:22" x14ac:dyDescent="0.2">
      <c r="C46" s="13"/>
      <c r="D46" s="19"/>
      <c r="E46" s="570"/>
      <c r="F46" s="610"/>
      <c r="G46" s="611"/>
      <c r="H46" s="612"/>
      <c r="I46" s="69"/>
      <c r="J46" s="14"/>
      <c r="K46" s="582"/>
      <c r="L46" s="582"/>
      <c r="M46" s="582"/>
      <c r="N46" s="582"/>
      <c r="O46" s="582"/>
      <c r="P46" s="582"/>
      <c r="Q46" s="582"/>
      <c r="R46" s="597"/>
      <c r="S46" s="162" t="s">
        <v>91</v>
      </c>
      <c r="T46" s="118">
        <f>SUM(T42:T45)</f>
        <v>4332000</v>
      </c>
      <c r="U46" s="31"/>
      <c r="V46" s="14"/>
    </row>
    <row r="47" spans="3:22" x14ac:dyDescent="0.2">
      <c r="C47" s="13"/>
      <c r="D47" s="19">
        <f t="shared" ref="D47" si="9">D42+1</f>
        <v>8</v>
      </c>
      <c r="E47" s="600" t="s">
        <v>404</v>
      </c>
      <c r="F47" s="601" t="s">
        <v>413</v>
      </c>
      <c r="G47" s="602"/>
      <c r="H47" s="603"/>
      <c r="I47" s="69" t="s">
        <v>351</v>
      </c>
      <c r="J47" s="14"/>
      <c r="K47" s="598">
        <v>100</v>
      </c>
      <c r="L47" s="598"/>
      <c r="M47" s="598"/>
      <c r="N47" s="598">
        <v>4212255</v>
      </c>
      <c r="O47" s="598"/>
      <c r="P47" s="598"/>
      <c r="Q47" s="598"/>
      <c r="R47" s="599">
        <f t="shared" ref="R47" si="10">SUM(N47:Q51)</f>
        <v>4212255</v>
      </c>
      <c r="S47" s="83" t="s">
        <v>119</v>
      </c>
      <c r="T47" s="119">
        <v>2000000</v>
      </c>
      <c r="U47" s="31"/>
      <c r="V47" s="14"/>
    </row>
    <row r="48" spans="3:22" x14ac:dyDescent="0.2">
      <c r="C48" s="13"/>
      <c r="D48" s="19"/>
      <c r="E48" s="569"/>
      <c r="F48" s="574"/>
      <c r="G48" s="575"/>
      <c r="H48" s="576"/>
      <c r="I48" s="69" t="s">
        <v>352</v>
      </c>
      <c r="J48" s="14"/>
      <c r="K48" s="581"/>
      <c r="L48" s="581"/>
      <c r="M48" s="581"/>
      <c r="N48" s="581"/>
      <c r="O48" s="581"/>
      <c r="P48" s="581"/>
      <c r="Q48" s="581"/>
      <c r="R48" s="596"/>
      <c r="S48" s="67" t="s">
        <v>93</v>
      </c>
      <c r="T48" s="119">
        <v>2212255</v>
      </c>
      <c r="U48" s="31"/>
      <c r="V48" s="14"/>
    </row>
    <row r="49" spans="2:22" x14ac:dyDescent="0.2">
      <c r="C49" s="13"/>
      <c r="D49" s="19"/>
      <c r="E49" s="569"/>
      <c r="F49" s="574"/>
      <c r="G49" s="575"/>
      <c r="H49" s="576"/>
      <c r="I49" s="69"/>
      <c r="J49" s="14"/>
      <c r="K49" s="581"/>
      <c r="L49" s="581"/>
      <c r="M49" s="581"/>
      <c r="N49" s="581"/>
      <c r="O49" s="581"/>
      <c r="P49" s="581"/>
      <c r="Q49" s="581"/>
      <c r="R49" s="596"/>
      <c r="S49" s="67"/>
      <c r="T49" s="119"/>
      <c r="U49" s="31"/>
      <c r="V49" s="14"/>
    </row>
    <row r="50" spans="2:22" x14ac:dyDescent="0.2">
      <c r="C50" s="13"/>
      <c r="D50" s="19"/>
      <c r="E50" s="569"/>
      <c r="F50" s="574"/>
      <c r="G50" s="575"/>
      <c r="H50" s="576"/>
      <c r="I50" s="69"/>
      <c r="J50" s="14"/>
      <c r="K50" s="581"/>
      <c r="L50" s="581"/>
      <c r="M50" s="581"/>
      <c r="N50" s="581"/>
      <c r="O50" s="581"/>
      <c r="P50" s="581"/>
      <c r="Q50" s="581"/>
      <c r="R50" s="596"/>
      <c r="S50" s="67"/>
      <c r="T50" s="119"/>
      <c r="U50" s="31"/>
      <c r="V50" s="14"/>
    </row>
    <row r="51" spans="2:22" x14ac:dyDescent="0.2">
      <c r="C51" s="13"/>
      <c r="D51" s="19"/>
      <c r="E51" s="570"/>
      <c r="F51" s="577"/>
      <c r="G51" s="578"/>
      <c r="H51" s="579"/>
      <c r="I51" s="69"/>
      <c r="J51" s="14"/>
      <c r="K51" s="582"/>
      <c r="L51" s="582"/>
      <c r="M51" s="582"/>
      <c r="N51" s="582"/>
      <c r="O51" s="582"/>
      <c r="P51" s="582"/>
      <c r="Q51" s="582"/>
      <c r="R51" s="597"/>
      <c r="S51" s="162" t="s">
        <v>91</v>
      </c>
      <c r="T51" s="118">
        <f>SUM(T47:T50)</f>
        <v>4212255</v>
      </c>
      <c r="U51" s="31"/>
      <c r="V51" s="14"/>
    </row>
    <row r="52" spans="2:22" ht="12.75" customHeight="1" x14ac:dyDescent="0.2">
      <c r="C52" s="13"/>
      <c r="D52" s="19">
        <f t="shared" ref="D52" si="11">D47+1</f>
        <v>9</v>
      </c>
      <c r="E52" s="600" t="s">
        <v>405</v>
      </c>
      <c r="F52" s="601" t="s">
        <v>414</v>
      </c>
      <c r="G52" s="602"/>
      <c r="H52" s="603"/>
      <c r="I52" s="69" t="s">
        <v>335</v>
      </c>
      <c r="J52" s="14"/>
      <c r="K52" s="598"/>
      <c r="L52" s="598">
        <v>100</v>
      </c>
      <c r="M52" s="598"/>
      <c r="N52" s="598"/>
      <c r="O52" s="598">
        <v>4130457</v>
      </c>
      <c r="P52" s="598"/>
      <c r="Q52" s="598"/>
      <c r="R52" s="599">
        <f t="shared" ref="R52:R57" si="12">SUM(N52:Q56)</f>
        <v>4130457</v>
      </c>
      <c r="S52" s="83" t="s">
        <v>93</v>
      </c>
      <c r="T52" s="119">
        <v>4130457</v>
      </c>
      <c r="U52" s="31"/>
      <c r="V52" s="14"/>
    </row>
    <row r="53" spans="2:22" ht="12.75" customHeight="1" x14ac:dyDescent="0.2">
      <c r="C53" s="13"/>
      <c r="D53" s="19"/>
      <c r="E53" s="569"/>
      <c r="F53" s="574"/>
      <c r="G53" s="575"/>
      <c r="H53" s="576"/>
      <c r="I53" s="69"/>
      <c r="J53" s="14"/>
      <c r="K53" s="581"/>
      <c r="L53" s="581"/>
      <c r="M53" s="581"/>
      <c r="N53" s="581"/>
      <c r="O53" s="581"/>
      <c r="P53" s="581"/>
      <c r="Q53" s="581"/>
      <c r="R53" s="596"/>
      <c r="S53" s="67"/>
      <c r="T53" s="119"/>
      <c r="U53" s="31"/>
      <c r="V53" s="14"/>
    </row>
    <row r="54" spans="2:22" ht="12.75" customHeight="1" x14ac:dyDescent="0.2">
      <c r="C54" s="13"/>
      <c r="D54" s="19"/>
      <c r="E54" s="569"/>
      <c r="F54" s="574"/>
      <c r="G54" s="575"/>
      <c r="H54" s="576"/>
      <c r="I54" s="69"/>
      <c r="J54" s="14"/>
      <c r="K54" s="581"/>
      <c r="L54" s="581"/>
      <c r="M54" s="581"/>
      <c r="N54" s="581"/>
      <c r="O54" s="581"/>
      <c r="P54" s="581"/>
      <c r="Q54" s="581"/>
      <c r="R54" s="596"/>
      <c r="S54" s="67"/>
      <c r="T54" s="119"/>
      <c r="U54" s="31"/>
      <c r="V54" s="14"/>
    </row>
    <row r="55" spans="2:22" ht="12.75" customHeight="1" x14ac:dyDescent="0.2">
      <c r="C55" s="13"/>
      <c r="D55" s="19"/>
      <c r="E55" s="569"/>
      <c r="F55" s="574"/>
      <c r="G55" s="575"/>
      <c r="H55" s="576"/>
      <c r="I55" s="69"/>
      <c r="J55" s="14"/>
      <c r="K55" s="581"/>
      <c r="L55" s="581"/>
      <c r="M55" s="581"/>
      <c r="N55" s="581"/>
      <c r="O55" s="581"/>
      <c r="P55" s="581"/>
      <c r="Q55" s="581"/>
      <c r="R55" s="596"/>
      <c r="S55" s="67"/>
      <c r="T55" s="119"/>
      <c r="U55" s="31"/>
      <c r="V55" s="14"/>
    </row>
    <row r="56" spans="2:22" ht="12.75" customHeight="1" x14ac:dyDescent="0.2">
      <c r="C56" s="13"/>
      <c r="D56" s="19"/>
      <c r="E56" s="570"/>
      <c r="F56" s="577"/>
      <c r="G56" s="578"/>
      <c r="H56" s="579"/>
      <c r="I56" s="69"/>
      <c r="J56" s="14"/>
      <c r="K56" s="582"/>
      <c r="L56" s="582"/>
      <c r="M56" s="582"/>
      <c r="N56" s="582"/>
      <c r="O56" s="582"/>
      <c r="P56" s="582"/>
      <c r="Q56" s="582"/>
      <c r="R56" s="597"/>
      <c r="S56" s="162" t="s">
        <v>91</v>
      </c>
      <c r="T56" s="118">
        <f>SUM(T52:T55)</f>
        <v>4130457</v>
      </c>
      <c r="U56" s="31"/>
      <c r="V56" s="14"/>
    </row>
    <row r="57" spans="2:22" ht="12.75" customHeight="1" x14ac:dyDescent="0.2">
      <c r="C57" s="13"/>
      <c r="D57" s="19">
        <f t="shared" ref="D57" si="13">D52+1</f>
        <v>10</v>
      </c>
      <c r="E57" s="600" t="s">
        <v>118</v>
      </c>
      <c r="F57" s="604"/>
      <c r="G57" s="602"/>
      <c r="H57" s="603"/>
      <c r="I57" s="69"/>
      <c r="J57" s="14"/>
      <c r="K57" s="598"/>
      <c r="L57" s="598"/>
      <c r="M57" s="598"/>
      <c r="N57" s="598"/>
      <c r="O57" s="598"/>
      <c r="P57" s="598"/>
      <c r="Q57" s="598"/>
      <c r="R57" s="599">
        <f t="shared" si="12"/>
        <v>0</v>
      </c>
      <c r="S57" s="83"/>
      <c r="T57" s="119"/>
      <c r="U57" s="31"/>
      <c r="V57" s="14"/>
    </row>
    <row r="58" spans="2:22" ht="12.75" customHeight="1" x14ac:dyDescent="0.2">
      <c r="C58" s="13"/>
      <c r="D58" s="19"/>
      <c r="E58" s="569"/>
      <c r="F58" s="574"/>
      <c r="G58" s="575"/>
      <c r="H58" s="576"/>
      <c r="I58" s="69"/>
      <c r="J58" s="14"/>
      <c r="K58" s="581"/>
      <c r="L58" s="581"/>
      <c r="M58" s="581"/>
      <c r="N58" s="581"/>
      <c r="O58" s="581"/>
      <c r="P58" s="581"/>
      <c r="Q58" s="581"/>
      <c r="R58" s="596"/>
      <c r="S58" s="67"/>
      <c r="T58" s="119"/>
      <c r="U58" s="31"/>
      <c r="V58" s="14"/>
    </row>
    <row r="59" spans="2:22" ht="12.75" customHeight="1" x14ac:dyDescent="0.2">
      <c r="C59" s="13"/>
      <c r="D59" s="19"/>
      <c r="E59" s="569"/>
      <c r="F59" s="574"/>
      <c r="G59" s="575"/>
      <c r="H59" s="576"/>
      <c r="I59" s="69"/>
      <c r="J59" s="14"/>
      <c r="K59" s="581"/>
      <c r="L59" s="581"/>
      <c r="M59" s="581"/>
      <c r="N59" s="581"/>
      <c r="O59" s="581"/>
      <c r="P59" s="581"/>
      <c r="Q59" s="581"/>
      <c r="R59" s="596"/>
      <c r="S59" s="67"/>
      <c r="T59" s="119"/>
      <c r="U59" s="31"/>
      <c r="V59" s="14"/>
    </row>
    <row r="60" spans="2:22" ht="12.75" customHeight="1" x14ac:dyDescent="0.2">
      <c r="C60" s="13"/>
      <c r="D60" s="19"/>
      <c r="E60" s="569"/>
      <c r="F60" s="574"/>
      <c r="G60" s="575"/>
      <c r="H60" s="576"/>
      <c r="I60" s="69"/>
      <c r="J60" s="14"/>
      <c r="K60" s="581"/>
      <c r="L60" s="581"/>
      <c r="M60" s="581"/>
      <c r="N60" s="581"/>
      <c r="O60" s="581"/>
      <c r="P60" s="581"/>
      <c r="Q60" s="581"/>
      <c r="R60" s="596"/>
      <c r="S60" s="67"/>
      <c r="T60" s="119"/>
      <c r="U60" s="31"/>
      <c r="V60" s="14"/>
    </row>
    <row r="61" spans="2:22" ht="12.75" customHeight="1" x14ac:dyDescent="0.2">
      <c r="C61" s="13"/>
      <c r="D61" s="19"/>
      <c r="E61" s="617"/>
      <c r="F61" s="618"/>
      <c r="G61" s="619"/>
      <c r="H61" s="620"/>
      <c r="I61" s="132"/>
      <c r="J61" s="14"/>
      <c r="K61" s="613"/>
      <c r="L61" s="613"/>
      <c r="M61" s="613"/>
      <c r="N61" s="613"/>
      <c r="O61" s="613"/>
      <c r="P61" s="613"/>
      <c r="Q61" s="613"/>
      <c r="R61" s="614"/>
      <c r="S61" s="133" t="s">
        <v>91</v>
      </c>
      <c r="T61" s="134">
        <f>SUM(T57:T60)</f>
        <v>0</v>
      </c>
      <c r="U61" s="31"/>
      <c r="V61" s="14"/>
    </row>
    <row r="62" spans="2:22" x14ac:dyDescent="0.2">
      <c r="C62" s="13"/>
      <c r="D62" s="14"/>
      <c r="E62" s="86"/>
      <c r="F62" s="56"/>
      <c r="G62" s="56"/>
      <c r="H62" s="14"/>
      <c r="I62" s="14"/>
      <c r="J62" s="14"/>
      <c r="K62" s="14"/>
      <c r="L62" s="14"/>
      <c r="M62" s="14"/>
      <c r="N62" s="14"/>
      <c r="O62" s="14"/>
      <c r="P62" s="14"/>
      <c r="Q62" s="14"/>
      <c r="R62" s="311">
        <f>SUM(R12:R61)/R93</f>
        <v>0.65228472199393095</v>
      </c>
      <c r="S62" s="14"/>
      <c r="T62" s="14"/>
      <c r="U62" s="31"/>
      <c r="V62" s="14"/>
    </row>
    <row r="63" spans="2:22" x14ac:dyDescent="0.2">
      <c r="C63" s="13"/>
      <c r="D63" s="14"/>
      <c r="E63" s="86"/>
      <c r="F63" s="56"/>
      <c r="G63" s="56"/>
      <c r="H63" s="14"/>
      <c r="I63" s="14"/>
      <c r="J63" s="14"/>
      <c r="K63" s="14"/>
      <c r="L63" s="14"/>
      <c r="M63" s="14"/>
      <c r="N63" s="14"/>
      <c r="O63" s="14"/>
      <c r="P63" s="14"/>
      <c r="Q63" s="14"/>
      <c r="R63" s="14"/>
      <c r="S63" s="14"/>
      <c r="T63" s="14"/>
      <c r="U63" s="31"/>
      <c r="V63" s="14"/>
    </row>
    <row r="64" spans="2:22" x14ac:dyDescent="0.2">
      <c r="B64" s="14"/>
      <c r="C64" s="13"/>
      <c r="D64" s="14"/>
      <c r="E64" s="86"/>
      <c r="F64" s="14"/>
      <c r="G64" s="14"/>
      <c r="H64" s="14"/>
      <c r="I64" s="14"/>
      <c r="J64" s="14"/>
      <c r="K64" s="14"/>
      <c r="L64" s="14"/>
      <c r="M64" s="14"/>
      <c r="N64" s="14"/>
      <c r="O64" s="14"/>
      <c r="P64" s="14"/>
      <c r="Q64" s="14"/>
      <c r="R64" s="14"/>
      <c r="S64" s="14"/>
      <c r="T64" s="14"/>
      <c r="U64" s="31"/>
      <c r="V64" s="14"/>
    </row>
    <row r="65" spans="2:22" x14ac:dyDescent="0.2">
      <c r="B65" s="14"/>
      <c r="C65" s="13"/>
      <c r="D65" s="14"/>
      <c r="E65" s="135"/>
      <c r="F65" s="139"/>
      <c r="G65" s="139"/>
      <c r="H65" s="615" t="s">
        <v>156</v>
      </c>
      <c r="I65" s="616"/>
      <c r="J65" s="14"/>
      <c r="K65" s="14"/>
      <c r="L65" s="14"/>
      <c r="M65" s="14"/>
      <c r="N65" s="592" t="s">
        <v>111</v>
      </c>
      <c r="O65" s="593"/>
      <c r="P65" s="593"/>
      <c r="Q65" s="593"/>
      <c r="R65" s="594"/>
      <c r="S65" s="136"/>
      <c r="T65" s="137"/>
      <c r="U65" s="142"/>
      <c r="V65" s="30"/>
    </row>
    <row r="66" spans="2:22" ht="25.5" x14ac:dyDescent="0.2">
      <c r="B66" s="14"/>
      <c r="C66" s="13"/>
      <c r="D66" s="14"/>
      <c r="E66" s="141"/>
      <c r="F66" s="14"/>
      <c r="G66" s="14"/>
      <c r="H66" s="331" t="s">
        <v>154</v>
      </c>
      <c r="I66" s="331" t="s">
        <v>155</v>
      </c>
      <c r="J66" s="14"/>
      <c r="K66" s="14"/>
      <c r="L66" s="14"/>
      <c r="M66" s="14"/>
      <c r="N66" s="235" t="s">
        <v>113</v>
      </c>
      <c r="O66" s="235" t="s">
        <v>114</v>
      </c>
      <c r="P66" s="235" t="s">
        <v>115</v>
      </c>
      <c r="Q66" s="235" t="s">
        <v>116</v>
      </c>
      <c r="R66" s="235" t="s">
        <v>91</v>
      </c>
      <c r="S66" s="235" t="s">
        <v>152</v>
      </c>
      <c r="T66" s="235" t="s">
        <v>153</v>
      </c>
      <c r="U66" s="31"/>
      <c r="V66" s="14"/>
    </row>
    <row r="67" spans="2:22" x14ac:dyDescent="0.2">
      <c r="B67" s="14"/>
      <c r="C67" s="13"/>
      <c r="D67" s="14"/>
      <c r="E67" s="141"/>
      <c r="F67" s="14"/>
      <c r="G67" s="14"/>
      <c r="H67" s="161" t="s">
        <v>177</v>
      </c>
      <c r="I67" s="161" t="s">
        <v>176</v>
      </c>
      <c r="J67" s="14"/>
      <c r="K67" s="14"/>
      <c r="L67" s="14"/>
      <c r="M67" s="14"/>
      <c r="N67" s="161" t="s">
        <v>177</v>
      </c>
      <c r="O67" s="161" t="s">
        <v>177</v>
      </c>
      <c r="P67" s="161" t="s">
        <v>177</v>
      </c>
      <c r="Q67" s="161" t="s">
        <v>177</v>
      </c>
      <c r="R67" s="161" t="s">
        <v>177</v>
      </c>
      <c r="S67" s="161" t="s">
        <v>177</v>
      </c>
      <c r="T67" s="161" t="s">
        <v>176</v>
      </c>
      <c r="U67" s="31"/>
      <c r="V67" s="14"/>
    </row>
    <row r="68" spans="2:22" ht="6.75" customHeight="1" x14ac:dyDescent="0.2">
      <c r="B68" s="14"/>
      <c r="C68" s="13"/>
      <c r="D68" s="14"/>
      <c r="E68" s="141"/>
      <c r="F68" s="14"/>
      <c r="G68" s="14"/>
      <c r="H68" s="161"/>
      <c r="I68" s="161"/>
      <c r="J68" s="14"/>
      <c r="K68" s="14"/>
      <c r="L68" s="14"/>
      <c r="M68" s="14"/>
      <c r="N68" s="161"/>
      <c r="O68" s="161"/>
      <c r="P68" s="161"/>
      <c r="Q68" s="161"/>
      <c r="R68" s="161"/>
      <c r="S68" s="161"/>
      <c r="T68" s="237"/>
      <c r="U68" s="31"/>
      <c r="V68" s="14"/>
    </row>
    <row r="69" spans="2:22" ht="12.75" customHeight="1" x14ac:dyDescent="0.2">
      <c r="B69" s="14"/>
      <c r="C69" s="13"/>
      <c r="D69" s="14"/>
      <c r="E69" s="141" t="s">
        <v>128</v>
      </c>
      <c r="F69" s="14"/>
      <c r="G69" s="14"/>
      <c r="H69" s="161"/>
      <c r="I69" s="161"/>
      <c r="J69" s="14"/>
      <c r="K69" s="14"/>
      <c r="L69" s="14"/>
      <c r="M69" s="14"/>
      <c r="N69" s="161"/>
      <c r="O69" s="161"/>
      <c r="P69" s="161"/>
      <c r="Q69" s="161"/>
      <c r="R69" s="161"/>
      <c r="S69" s="161"/>
      <c r="T69" s="161"/>
      <c r="U69" s="31"/>
      <c r="V69" s="14"/>
    </row>
    <row r="70" spans="2:22" ht="12" customHeight="1" x14ac:dyDescent="0.2">
      <c r="B70" s="14"/>
      <c r="C70" s="13"/>
      <c r="D70" s="19"/>
      <c r="E70" s="151" t="s">
        <v>129</v>
      </c>
      <c r="F70" s="152"/>
      <c r="G70" s="152"/>
      <c r="H70" s="149">
        <v>282284000</v>
      </c>
      <c r="I70" s="149"/>
      <c r="J70" s="14"/>
      <c r="K70" s="14"/>
      <c r="L70" s="14"/>
      <c r="M70" s="14"/>
      <c r="N70" s="149"/>
      <c r="O70" s="149">
        <v>23876</v>
      </c>
      <c r="P70" s="149"/>
      <c r="Q70" s="149"/>
      <c r="R70" s="150">
        <f>SUM(N70:Q70)</f>
        <v>23876</v>
      </c>
      <c r="S70" s="149"/>
      <c r="T70" s="226" t="str">
        <f>IFERROR(O70/S70,"")</f>
        <v/>
      </c>
      <c r="U70" s="31"/>
      <c r="V70" s="14"/>
    </row>
    <row r="71" spans="2:22" ht="12" customHeight="1" x14ac:dyDescent="0.2">
      <c r="B71" s="14"/>
      <c r="C71" s="13"/>
      <c r="D71" s="19"/>
      <c r="E71" s="151" t="s">
        <v>130</v>
      </c>
      <c r="F71" s="152"/>
      <c r="G71" s="152"/>
      <c r="H71" s="153">
        <v>993000</v>
      </c>
      <c r="I71" s="153"/>
      <c r="J71" s="14"/>
      <c r="K71" s="14"/>
      <c r="L71" s="14"/>
      <c r="M71" s="14"/>
      <c r="N71" s="153">
        <v>682000</v>
      </c>
      <c r="O71" s="153"/>
      <c r="P71" s="153"/>
      <c r="Q71" s="153"/>
      <c r="R71" s="154">
        <f t="shared" ref="R71:R92" si="14">SUM(N71:Q71)</f>
        <v>682000</v>
      </c>
      <c r="S71" s="153"/>
      <c r="T71" s="227" t="str">
        <f t="shared" ref="T71:T75" si="15">IFERROR(O71/S71,"")</f>
        <v/>
      </c>
      <c r="U71" s="31"/>
      <c r="V71" s="14"/>
    </row>
    <row r="72" spans="2:22" ht="12" customHeight="1" x14ac:dyDescent="0.2">
      <c r="B72" s="14"/>
      <c r="C72" s="13"/>
      <c r="D72" s="19"/>
      <c r="E72" s="151" t="s">
        <v>131</v>
      </c>
      <c r="F72" s="152"/>
      <c r="G72" s="152"/>
      <c r="H72" s="153">
        <v>125021000</v>
      </c>
      <c r="I72" s="153"/>
      <c r="J72" s="14"/>
      <c r="K72" s="14"/>
      <c r="L72" s="14"/>
      <c r="M72" s="14"/>
      <c r="N72" s="153"/>
      <c r="O72" s="153">
        <v>2000000</v>
      </c>
      <c r="P72" s="153"/>
      <c r="Q72" s="153">
        <v>8568679</v>
      </c>
      <c r="R72" s="154">
        <f t="shared" si="14"/>
        <v>10568679</v>
      </c>
      <c r="S72" s="149"/>
      <c r="T72" s="227" t="str">
        <f t="shared" si="15"/>
        <v/>
      </c>
      <c r="U72" s="31"/>
      <c r="V72" s="14"/>
    </row>
    <row r="73" spans="2:22" ht="12" customHeight="1" x14ac:dyDescent="0.2">
      <c r="B73" s="14"/>
      <c r="C73" s="13"/>
      <c r="D73" s="19"/>
      <c r="E73" s="151" t="s">
        <v>132</v>
      </c>
      <c r="F73" s="152"/>
      <c r="G73" s="152"/>
      <c r="H73" s="153">
        <v>32621000</v>
      </c>
      <c r="I73" s="153"/>
      <c r="J73" s="14"/>
      <c r="K73" s="14"/>
      <c r="L73" s="14"/>
      <c r="M73" s="14"/>
      <c r="N73" s="153"/>
      <c r="O73" s="153">
        <v>7633891</v>
      </c>
      <c r="P73" s="153"/>
      <c r="Q73" s="153"/>
      <c r="R73" s="154">
        <f t="shared" si="14"/>
        <v>7633891</v>
      </c>
      <c r="S73" s="153"/>
      <c r="T73" s="227" t="str">
        <f t="shared" si="15"/>
        <v/>
      </c>
      <c r="U73" s="31"/>
      <c r="V73" s="14"/>
    </row>
    <row r="74" spans="2:22" ht="12" customHeight="1" x14ac:dyDescent="0.2">
      <c r="B74" s="14"/>
      <c r="C74" s="13"/>
      <c r="D74" s="19"/>
      <c r="E74" s="151" t="s">
        <v>133</v>
      </c>
      <c r="F74" s="152"/>
      <c r="G74" s="152"/>
      <c r="H74" s="153">
        <v>8296000</v>
      </c>
      <c r="I74" s="153"/>
      <c r="J74" s="14"/>
      <c r="K74" s="14"/>
      <c r="L74" s="14"/>
      <c r="M74" s="14"/>
      <c r="N74" s="153"/>
      <c r="O74" s="153"/>
      <c r="P74" s="153"/>
      <c r="Q74" s="153"/>
      <c r="R74" s="154">
        <f t="shared" si="14"/>
        <v>0</v>
      </c>
      <c r="S74" s="153">
        <v>2259400</v>
      </c>
      <c r="T74" s="227">
        <f t="shared" si="15"/>
        <v>0</v>
      </c>
      <c r="U74" s="31"/>
      <c r="V74" s="14"/>
    </row>
    <row r="75" spans="2:22" x14ac:dyDescent="0.2">
      <c r="B75" s="14"/>
      <c r="C75" s="13"/>
      <c r="D75" s="14"/>
      <c r="E75" s="151" t="s">
        <v>134</v>
      </c>
      <c r="F75" s="152"/>
      <c r="G75" s="152"/>
      <c r="H75" s="153">
        <v>0</v>
      </c>
      <c r="I75" s="153"/>
      <c r="J75" s="14"/>
      <c r="K75" s="14"/>
      <c r="L75" s="14"/>
      <c r="M75" s="14"/>
      <c r="N75" s="153"/>
      <c r="O75" s="153"/>
      <c r="P75" s="153"/>
      <c r="Q75" s="153"/>
      <c r="R75" s="154">
        <f t="shared" si="14"/>
        <v>0</v>
      </c>
      <c r="S75" s="153"/>
      <c r="T75" s="227" t="str">
        <f t="shared" si="15"/>
        <v/>
      </c>
      <c r="U75" s="31"/>
      <c r="V75" s="14"/>
    </row>
    <row r="76" spans="2:22" ht="12.6" customHeight="1" x14ac:dyDescent="0.2">
      <c r="B76" s="14"/>
      <c r="C76" s="13"/>
      <c r="D76" s="14"/>
      <c r="E76" s="155" t="s">
        <v>135</v>
      </c>
      <c r="F76" s="152"/>
      <c r="G76" s="152"/>
      <c r="H76" s="152"/>
      <c r="I76" s="152"/>
      <c r="J76" s="14"/>
      <c r="K76" s="14"/>
      <c r="L76" s="14"/>
      <c r="M76" s="14"/>
      <c r="N76" s="152"/>
      <c r="O76" s="152"/>
      <c r="P76" s="152"/>
      <c r="Q76" s="152"/>
      <c r="R76" s="152"/>
      <c r="S76" s="152"/>
      <c r="T76" s="228"/>
      <c r="U76" s="142"/>
      <c r="V76" s="30"/>
    </row>
    <row r="77" spans="2:22" x14ac:dyDescent="0.2">
      <c r="B77" s="14"/>
      <c r="C77" s="13"/>
      <c r="D77" s="19"/>
      <c r="E77" s="151" t="s">
        <v>136</v>
      </c>
      <c r="F77" s="152"/>
      <c r="G77" s="152"/>
      <c r="H77" s="153">
        <v>111357000</v>
      </c>
      <c r="I77" s="153"/>
      <c r="J77" s="14"/>
      <c r="K77" s="14"/>
      <c r="L77" s="14"/>
      <c r="M77" s="14"/>
      <c r="N77" s="153"/>
      <c r="O77" s="153"/>
      <c r="P77" s="153"/>
      <c r="Q77" s="153"/>
      <c r="R77" s="154">
        <f t="shared" si="14"/>
        <v>0</v>
      </c>
      <c r="S77" s="153"/>
      <c r="T77" s="227" t="str">
        <f t="shared" ref="T77:T92" si="16">IFERROR(O77/S77,"")</f>
        <v/>
      </c>
      <c r="U77" s="31"/>
      <c r="V77" s="14"/>
    </row>
    <row r="78" spans="2:22" x14ac:dyDescent="0.2">
      <c r="B78" s="14"/>
      <c r="C78" s="13"/>
      <c r="D78" s="19"/>
      <c r="E78" s="151" t="s">
        <v>137</v>
      </c>
      <c r="F78" s="152"/>
      <c r="G78" s="152"/>
      <c r="H78" s="153">
        <v>9985000</v>
      </c>
      <c r="I78" s="153"/>
      <c r="J78" s="14"/>
      <c r="K78" s="14"/>
      <c r="L78" s="14"/>
      <c r="M78" s="14"/>
      <c r="N78" s="153"/>
      <c r="O78" s="153">
        <v>4490265</v>
      </c>
      <c r="P78" s="153"/>
      <c r="Q78" s="153"/>
      <c r="R78" s="154">
        <f t="shared" si="14"/>
        <v>4490265</v>
      </c>
      <c r="S78" s="149">
        <v>3073251</v>
      </c>
      <c r="T78" s="227">
        <f t="shared" si="16"/>
        <v>1.4610798141772345</v>
      </c>
      <c r="U78" s="31"/>
      <c r="V78" s="14"/>
    </row>
    <row r="79" spans="2:22" x14ac:dyDescent="0.2">
      <c r="B79" s="14"/>
      <c r="C79" s="13"/>
      <c r="D79" s="19"/>
      <c r="E79" s="151" t="s">
        <v>138</v>
      </c>
      <c r="F79" s="152"/>
      <c r="G79" s="152"/>
      <c r="H79" s="153">
        <v>348000</v>
      </c>
      <c r="I79" s="153"/>
      <c r="J79" s="14"/>
      <c r="K79" s="14"/>
      <c r="L79" s="14"/>
      <c r="M79" s="14"/>
      <c r="N79" s="153"/>
      <c r="O79" s="153">
        <v>1375637</v>
      </c>
      <c r="P79" s="153"/>
      <c r="Q79" s="153"/>
      <c r="R79" s="154">
        <f t="shared" si="14"/>
        <v>1375637</v>
      </c>
      <c r="S79" s="153">
        <v>54172</v>
      </c>
      <c r="T79" s="227">
        <f t="shared" si="16"/>
        <v>25.393875064609023</v>
      </c>
      <c r="U79" s="31"/>
      <c r="V79" s="14"/>
    </row>
    <row r="80" spans="2:22" x14ac:dyDescent="0.2">
      <c r="B80" s="14"/>
      <c r="C80" s="13"/>
      <c r="D80" s="19"/>
      <c r="E80" s="151" t="s">
        <v>139</v>
      </c>
      <c r="F80" s="152"/>
      <c r="G80" s="152"/>
      <c r="H80" s="153">
        <v>4211000</v>
      </c>
      <c r="I80" s="153"/>
      <c r="J80" s="14"/>
      <c r="K80" s="14"/>
      <c r="L80" s="14"/>
      <c r="M80" s="14"/>
      <c r="N80" s="153"/>
      <c r="O80" s="153">
        <v>1952578</v>
      </c>
      <c r="P80" s="153"/>
      <c r="Q80" s="153"/>
      <c r="R80" s="154">
        <f t="shared" si="14"/>
        <v>1952578</v>
      </c>
      <c r="S80" s="149"/>
      <c r="T80" s="227" t="str">
        <f t="shared" si="16"/>
        <v/>
      </c>
      <c r="U80" s="31"/>
      <c r="V80" s="14"/>
    </row>
    <row r="81" spans="2:22" x14ac:dyDescent="0.2">
      <c r="B81" s="14"/>
      <c r="C81" s="13"/>
      <c r="D81" s="19"/>
      <c r="E81" s="151" t="s">
        <v>140</v>
      </c>
      <c r="F81" s="152"/>
      <c r="G81" s="152"/>
      <c r="H81" s="153">
        <v>2344000</v>
      </c>
      <c r="I81" s="153"/>
      <c r="J81" s="14"/>
      <c r="K81" s="14"/>
      <c r="L81" s="14"/>
      <c r="M81" s="14"/>
      <c r="N81" s="153">
        <v>371315</v>
      </c>
      <c r="O81" s="153"/>
      <c r="P81" s="153"/>
      <c r="Q81" s="153"/>
      <c r="R81" s="154">
        <f t="shared" si="14"/>
        <v>371315</v>
      </c>
      <c r="S81" s="153">
        <v>218400</v>
      </c>
      <c r="T81" s="227">
        <f t="shared" si="16"/>
        <v>0</v>
      </c>
      <c r="U81" s="31"/>
      <c r="V81" s="14"/>
    </row>
    <row r="82" spans="2:22" x14ac:dyDescent="0.2">
      <c r="B82" s="14"/>
      <c r="C82" s="13"/>
      <c r="D82" s="19"/>
      <c r="E82" s="155" t="s">
        <v>141</v>
      </c>
      <c r="F82" s="152"/>
      <c r="G82" s="152"/>
      <c r="H82" s="152"/>
      <c r="I82" s="152"/>
      <c r="J82" s="14"/>
      <c r="K82" s="14"/>
      <c r="L82" s="14"/>
      <c r="M82" s="14"/>
      <c r="N82" s="152"/>
      <c r="O82" s="152"/>
      <c r="P82" s="152"/>
      <c r="Q82" s="152"/>
      <c r="R82" s="152"/>
      <c r="S82" s="152"/>
      <c r="T82" s="228"/>
      <c r="U82" s="31"/>
      <c r="V82" s="14"/>
    </row>
    <row r="83" spans="2:22" x14ac:dyDescent="0.2">
      <c r="B83" s="14"/>
      <c r="C83" s="13"/>
      <c r="D83" s="19"/>
      <c r="E83" s="151" t="s">
        <v>142</v>
      </c>
      <c r="F83" s="152"/>
      <c r="G83" s="152"/>
      <c r="H83" s="153">
        <v>531976000</v>
      </c>
      <c r="I83" s="153">
        <v>9.75</v>
      </c>
      <c r="J83" s="14"/>
      <c r="K83" s="14"/>
      <c r="L83" s="14"/>
      <c r="M83" s="14"/>
      <c r="N83" s="153">
        <v>1454700</v>
      </c>
      <c r="O83" s="153">
        <v>17071683</v>
      </c>
      <c r="P83" s="153"/>
      <c r="Q83" s="153"/>
      <c r="R83" s="154">
        <f t="shared" si="14"/>
        <v>18526383</v>
      </c>
      <c r="S83" s="149">
        <v>18199118</v>
      </c>
      <c r="T83" s="227">
        <f t="shared" si="16"/>
        <v>0.93805001978667313</v>
      </c>
      <c r="U83" s="31"/>
      <c r="V83" s="14"/>
    </row>
    <row r="84" spans="2:22" x14ac:dyDescent="0.2">
      <c r="B84" s="14"/>
      <c r="C84" s="13"/>
      <c r="D84" s="19"/>
      <c r="E84" s="151" t="s">
        <v>143</v>
      </c>
      <c r="F84" s="152"/>
      <c r="G84" s="152"/>
      <c r="H84" s="153">
        <v>27318000</v>
      </c>
      <c r="I84" s="153"/>
      <c r="J84" s="14"/>
      <c r="K84" s="14"/>
      <c r="L84" s="14"/>
      <c r="M84" s="14"/>
      <c r="N84" s="153"/>
      <c r="O84" s="153"/>
      <c r="P84" s="153"/>
      <c r="Q84" s="153"/>
      <c r="R84" s="154">
        <f t="shared" si="14"/>
        <v>0</v>
      </c>
      <c r="S84" s="149"/>
      <c r="T84" s="227" t="str">
        <f t="shared" si="16"/>
        <v/>
      </c>
      <c r="U84" s="31"/>
      <c r="V84" s="14"/>
    </row>
    <row r="85" spans="2:22" x14ac:dyDescent="0.2">
      <c r="B85" s="14"/>
      <c r="C85" s="13"/>
      <c r="D85" s="19"/>
      <c r="E85" s="151" t="s">
        <v>144</v>
      </c>
      <c r="F85" s="152"/>
      <c r="G85" s="152"/>
      <c r="H85" s="153">
        <v>43329000</v>
      </c>
      <c r="I85" s="153"/>
      <c r="J85" s="14"/>
      <c r="K85" s="14"/>
      <c r="L85" s="14"/>
      <c r="M85" s="14"/>
      <c r="N85" s="153"/>
      <c r="O85" s="153"/>
      <c r="P85" s="153"/>
      <c r="Q85" s="153"/>
      <c r="R85" s="154">
        <f t="shared" si="14"/>
        <v>0</v>
      </c>
      <c r="S85" s="149"/>
      <c r="T85" s="227" t="str">
        <f t="shared" si="16"/>
        <v/>
      </c>
      <c r="U85" s="31"/>
      <c r="V85" s="14"/>
    </row>
    <row r="86" spans="2:22" x14ac:dyDescent="0.2">
      <c r="B86" s="14"/>
      <c r="C86" s="13"/>
      <c r="D86" s="19"/>
      <c r="E86" s="151" t="s">
        <v>145</v>
      </c>
      <c r="F86" s="152"/>
      <c r="G86" s="152"/>
      <c r="H86" s="153">
        <v>286681000</v>
      </c>
      <c r="I86" s="153"/>
      <c r="J86" s="14"/>
      <c r="K86" s="14"/>
      <c r="L86" s="14"/>
      <c r="M86" s="14"/>
      <c r="N86" s="153"/>
      <c r="O86" s="153"/>
      <c r="P86" s="153"/>
      <c r="Q86" s="153"/>
      <c r="R86" s="154">
        <f t="shared" si="14"/>
        <v>0</v>
      </c>
      <c r="S86" s="149"/>
      <c r="T86" s="227" t="str">
        <f t="shared" si="16"/>
        <v/>
      </c>
      <c r="U86" s="31"/>
      <c r="V86" s="14"/>
    </row>
    <row r="87" spans="2:22" ht="25.5" x14ac:dyDescent="0.2">
      <c r="B87" s="14"/>
      <c r="C87" s="13"/>
      <c r="D87" s="19"/>
      <c r="E87" s="151" t="s">
        <v>146</v>
      </c>
      <c r="F87" s="152"/>
      <c r="G87" s="152"/>
      <c r="H87" s="153">
        <v>29765000</v>
      </c>
      <c r="I87" s="153">
        <v>5.1100000000000003</v>
      </c>
      <c r="J87" s="14"/>
      <c r="K87" s="14"/>
      <c r="L87" s="14"/>
      <c r="M87" s="14"/>
      <c r="N87" s="153">
        <v>5413132</v>
      </c>
      <c r="O87" s="153">
        <v>335400</v>
      </c>
      <c r="P87" s="153">
        <v>297152</v>
      </c>
      <c r="Q87" s="153">
        <v>36294400</v>
      </c>
      <c r="R87" s="154">
        <f t="shared" si="14"/>
        <v>42340084</v>
      </c>
      <c r="S87" s="149">
        <v>1651288</v>
      </c>
      <c r="T87" s="227">
        <f t="shared" si="16"/>
        <v>0.20311417511663624</v>
      </c>
      <c r="U87" s="31"/>
      <c r="V87" s="14"/>
    </row>
    <row r="88" spans="2:22" x14ac:dyDescent="0.2">
      <c r="B88" s="14"/>
      <c r="C88" s="13"/>
      <c r="D88" s="19"/>
      <c r="E88" s="151" t="s">
        <v>147</v>
      </c>
      <c r="F88" s="152"/>
      <c r="G88" s="152"/>
      <c r="H88" s="153">
        <v>10020000</v>
      </c>
      <c r="I88" s="153"/>
      <c r="J88" s="14"/>
      <c r="K88" s="14"/>
      <c r="L88" s="14"/>
      <c r="M88" s="14"/>
      <c r="N88" s="153"/>
      <c r="O88" s="153">
        <v>1632013</v>
      </c>
      <c r="P88" s="153"/>
      <c r="Q88" s="153">
        <v>2339713</v>
      </c>
      <c r="R88" s="154">
        <f t="shared" si="14"/>
        <v>3971726</v>
      </c>
      <c r="S88" s="153">
        <v>30602</v>
      </c>
      <c r="T88" s="227">
        <f t="shared" si="16"/>
        <v>53.330272531207108</v>
      </c>
      <c r="U88" s="31"/>
      <c r="V88" s="14"/>
    </row>
    <row r="89" spans="2:22" x14ac:dyDescent="0.2">
      <c r="B89" s="14"/>
      <c r="C89" s="13"/>
      <c r="D89" s="19"/>
      <c r="E89" s="151" t="s">
        <v>148</v>
      </c>
      <c r="F89" s="152"/>
      <c r="G89" s="152"/>
      <c r="H89" s="153">
        <v>19539000</v>
      </c>
      <c r="I89" s="153"/>
      <c r="J89" s="14"/>
      <c r="K89" s="14"/>
      <c r="L89" s="14"/>
      <c r="M89" s="14"/>
      <c r="N89" s="153"/>
      <c r="O89" s="153">
        <v>271713</v>
      </c>
      <c r="P89" s="153">
        <v>359314</v>
      </c>
      <c r="Q89" s="153">
        <v>2430347</v>
      </c>
      <c r="R89" s="154">
        <f t="shared" si="14"/>
        <v>3061374</v>
      </c>
      <c r="S89" s="153"/>
      <c r="T89" s="227" t="str">
        <f t="shared" si="16"/>
        <v/>
      </c>
      <c r="U89" s="31"/>
      <c r="V89" s="14"/>
    </row>
    <row r="90" spans="2:22" x14ac:dyDescent="0.2">
      <c r="B90" s="14"/>
      <c r="C90" s="13"/>
      <c r="D90" s="19"/>
      <c r="E90" s="151" t="s">
        <v>149</v>
      </c>
      <c r="F90" s="152"/>
      <c r="G90" s="152"/>
      <c r="H90" s="153"/>
      <c r="I90" s="153"/>
      <c r="J90" s="14"/>
      <c r="K90" s="14"/>
      <c r="L90" s="14"/>
      <c r="M90" s="14"/>
      <c r="N90" s="153"/>
      <c r="O90" s="153"/>
      <c r="P90" s="153"/>
      <c r="Q90" s="153"/>
      <c r="R90" s="154">
        <f t="shared" si="14"/>
        <v>0</v>
      </c>
      <c r="S90" s="153"/>
      <c r="T90" s="227" t="str">
        <f t="shared" si="16"/>
        <v/>
      </c>
      <c r="U90" s="31"/>
      <c r="V90" s="14"/>
    </row>
    <row r="91" spans="2:22" x14ac:dyDescent="0.2">
      <c r="B91" s="14"/>
      <c r="C91" s="13"/>
      <c r="D91" s="19"/>
      <c r="E91" s="156" t="s">
        <v>150</v>
      </c>
      <c r="F91" s="157"/>
      <c r="G91" s="157"/>
      <c r="H91" s="158">
        <v>8679000</v>
      </c>
      <c r="I91" s="158"/>
      <c r="J91" s="14"/>
      <c r="K91" s="14"/>
      <c r="L91" s="14"/>
      <c r="M91" s="14"/>
      <c r="N91" s="158"/>
      <c r="O91" s="158"/>
      <c r="P91" s="158"/>
      <c r="Q91" s="158"/>
      <c r="R91" s="159">
        <f t="shared" si="14"/>
        <v>0</v>
      </c>
      <c r="S91" s="158"/>
      <c r="T91" s="229" t="str">
        <f t="shared" si="16"/>
        <v/>
      </c>
      <c r="U91" s="31"/>
      <c r="V91" s="14"/>
    </row>
    <row r="92" spans="2:22" ht="13.5" thickBot="1" x14ac:dyDescent="0.25">
      <c r="B92" s="14"/>
      <c r="C92" s="13"/>
      <c r="D92" s="19"/>
      <c r="E92" s="143" t="s">
        <v>151</v>
      </c>
      <c r="F92" s="144"/>
      <c r="G92" s="144"/>
      <c r="H92" s="145">
        <v>25474000</v>
      </c>
      <c r="I92" s="145">
        <v>3.48</v>
      </c>
      <c r="J92" s="14"/>
      <c r="K92" s="14"/>
      <c r="L92" s="14"/>
      <c r="M92" s="14"/>
      <c r="N92" s="145">
        <v>5313529</v>
      </c>
      <c r="O92" s="145">
        <v>21632</v>
      </c>
      <c r="P92" s="145">
        <v>162240</v>
      </c>
      <c r="Q92" s="145">
        <v>648716</v>
      </c>
      <c r="R92" s="146">
        <f t="shared" si="14"/>
        <v>6146117</v>
      </c>
      <c r="S92" s="145">
        <v>7162584</v>
      </c>
      <c r="T92" s="230">
        <f t="shared" si="16"/>
        <v>3.0201391006374236E-3</v>
      </c>
      <c r="U92" s="31"/>
      <c r="V92" s="14"/>
    </row>
    <row r="93" spans="2:22" ht="13.5" thickTop="1" x14ac:dyDescent="0.2">
      <c r="B93" s="14"/>
      <c r="C93" s="13"/>
      <c r="D93" s="14"/>
      <c r="E93" s="147"/>
      <c r="F93" s="148" t="s">
        <v>91</v>
      </c>
      <c r="G93" s="140"/>
      <c r="H93" s="59">
        <f>SUM(H70:H92)</f>
        <v>1560241000</v>
      </c>
      <c r="I93" s="59"/>
      <c r="J93" s="14"/>
      <c r="K93" s="14"/>
      <c r="L93" s="14"/>
      <c r="M93" s="14"/>
      <c r="N93" s="59">
        <f>SUM(N70:N92)</f>
        <v>13234676</v>
      </c>
      <c r="O93" s="59">
        <f t="shared" ref="O93:S93" si="17">SUM(O70:O92)</f>
        <v>36808688</v>
      </c>
      <c r="P93" s="59">
        <f t="shared" si="17"/>
        <v>818706</v>
      </c>
      <c r="Q93" s="59">
        <f t="shared" si="17"/>
        <v>50281855</v>
      </c>
      <c r="R93" s="59">
        <f t="shared" si="17"/>
        <v>101143925</v>
      </c>
      <c r="S93" s="59">
        <f t="shared" si="17"/>
        <v>32648815</v>
      </c>
      <c r="T93" s="138"/>
      <c r="U93" s="31"/>
      <c r="V93" s="14"/>
    </row>
    <row r="94" spans="2:22" ht="13.5" thickBot="1" x14ac:dyDescent="0.25">
      <c r="B94" s="14"/>
      <c r="C94" s="126"/>
      <c r="D94" s="33"/>
      <c r="E94" s="33"/>
      <c r="F94" s="33"/>
      <c r="G94" s="33"/>
      <c r="H94" s="33"/>
      <c r="I94" s="33"/>
      <c r="J94" s="33"/>
      <c r="K94" s="36"/>
      <c r="L94" s="36"/>
      <c r="M94" s="36"/>
      <c r="N94" s="36"/>
      <c r="O94" s="36"/>
      <c r="P94" s="36"/>
      <c r="Q94" s="36"/>
      <c r="R94" s="36"/>
      <c r="S94" s="36"/>
      <c r="T94" s="36"/>
      <c r="U94" s="131"/>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88"/>
      <c r="F172" s="6"/>
      <c r="G172" s="6"/>
    </row>
    <row r="173" spans="5:7" x14ac:dyDescent="0.2">
      <c r="E173" s="88"/>
      <c r="F173" s="6"/>
      <c r="G173" s="6"/>
    </row>
    <row r="174" spans="5:7" x14ac:dyDescent="0.2">
      <c r="E174" s="88"/>
      <c r="F174" s="6"/>
      <c r="G174" s="6"/>
    </row>
    <row r="175" spans="5:7" x14ac:dyDescent="0.2">
      <c r="E175" s="88"/>
      <c r="F175" s="6"/>
      <c r="G175" s="6"/>
    </row>
    <row r="176" spans="5:7" x14ac:dyDescent="0.2">
      <c r="E176" s="88"/>
      <c r="F176" s="6"/>
      <c r="G176" s="6"/>
    </row>
    <row r="177" spans="5:7" x14ac:dyDescent="0.2">
      <c r="E177" s="88"/>
      <c r="F177" s="6"/>
      <c r="G177" s="6"/>
    </row>
    <row r="178" spans="5:7" x14ac:dyDescent="0.2">
      <c r="E178" s="88"/>
      <c r="F178" s="6"/>
      <c r="G178" s="6"/>
    </row>
    <row r="179" spans="5:7" x14ac:dyDescent="0.2">
      <c r="E179" s="88"/>
      <c r="F179" s="6"/>
      <c r="G179" s="6"/>
    </row>
    <row r="180" spans="5:7" x14ac:dyDescent="0.2">
      <c r="E180" s="88"/>
      <c r="F180" s="6"/>
      <c r="G180" s="6"/>
    </row>
    <row r="181" spans="5:7" x14ac:dyDescent="0.2">
      <c r="E181" s="88"/>
      <c r="F181" s="6"/>
      <c r="G181" s="6"/>
    </row>
    <row r="182" spans="5:7" x14ac:dyDescent="0.2">
      <c r="E182" s="88"/>
      <c r="F182" s="6"/>
      <c r="G182" s="6"/>
    </row>
    <row r="183" spans="5:7" x14ac:dyDescent="0.2">
      <c r="E183" s="88"/>
      <c r="F183" s="6"/>
      <c r="G183" s="6"/>
    </row>
    <row r="184" spans="5:7" x14ac:dyDescent="0.2">
      <c r="E184" s="88"/>
      <c r="F184" s="6"/>
      <c r="G184" s="6"/>
    </row>
    <row r="185" spans="5:7" x14ac:dyDescent="0.2">
      <c r="E185" s="88"/>
      <c r="F185" s="6"/>
      <c r="G185" s="6"/>
    </row>
    <row r="186" spans="5:7" x14ac:dyDescent="0.2">
      <c r="E186" s="88"/>
      <c r="F186" s="6"/>
      <c r="G186" s="6"/>
    </row>
    <row r="187" spans="5:7" x14ac:dyDescent="0.2">
      <c r="E187" s="88"/>
      <c r="F187" s="6"/>
      <c r="G187" s="6"/>
    </row>
    <row r="188" spans="5:7" x14ac:dyDescent="0.2">
      <c r="E188" s="88"/>
      <c r="F188" s="6"/>
      <c r="G188" s="6"/>
    </row>
    <row r="189" spans="5:7" x14ac:dyDescent="0.2">
      <c r="E189" s="88"/>
      <c r="F189" s="6"/>
      <c r="G189" s="6"/>
    </row>
    <row r="190" spans="5:7" x14ac:dyDescent="0.2">
      <c r="E190" s="88"/>
      <c r="F190" s="6"/>
      <c r="G190" s="6"/>
    </row>
    <row r="191" spans="5:7" x14ac:dyDescent="0.2">
      <c r="E191" s="88"/>
      <c r="F191" s="6"/>
      <c r="G191" s="6"/>
    </row>
    <row r="192" spans="5:7" x14ac:dyDescent="0.2">
      <c r="E192" s="88"/>
      <c r="F192" s="6"/>
      <c r="G192" s="6"/>
    </row>
    <row r="193" spans="5:19" x14ac:dyDescent="0.2">
      <c r="E193" s="88"/>
      <c r="F193" s="6"/>
      <c r="G193" s="6"/>
    </row>
    <row r="194" spans="5:19" x14ac:dyDescent="0.2">
      <c r="E194" s="88"/>
      <c r="F194" s="6"/>
      <c r="G194" s="6"/>
    </row>
    <row r="195" spans="5:19" x14ac:dyDescent="0.2">
      <c r="E195" s="88"/>
      <c r="F195" s="6"/>
      <c r="G195" s="6"/>
    </row>
    <row r="196" spans="5:19" x14ac:dyDescent="0.2">
      <c r="E196" s="88"/>
      <c r="F196" s="6"/>
      <c r="G196" s="6"/>
    </row>
    <row r="197" spans="5:19" x14ac:dyDescent="0.2">
      <c r="E197" s="88"/>
      <c r="F197" s="6"/>
      <c r="G197" s="6"/>
    </row>
    <row r="198" spans="5:19" x14ac:dyDescent="0.2">
      <c r="E198" s="88"/>
      <c r="F198" s="6"/>
      <c r="G198" s="6"/>
    </row>
    <row r="199" spans="5:19" x14ac:dyDescent="0.2">
      <c r="E199" s="88"/>
      <c r="F199" s="6"/>
      <c r="G199" s="6"/>
    </row>
    <row r="200" spans="5:19" x14ac:dyDescent="0.2">
      <c r="E200" s="88"/>
      <c r="F200" s="6"/>
      <c r="G200" s="6"/>
      <c r="I200" s="6" t="str">
        <f>'Revenue - Base - OPTIONAL'!E12</f>
        <v>Ballarat Aquatic &amp; Lifestyle Centre</v>
      </c>
      <c r="S200" s="6" t="s">
        <v>93</v>
      </c>
    </row>
    <row r="201" spans="5:19" x14ac:dyDescent="0.2">
      <c r="E201" s="88"/>
      <c r="F201" s="6"/>
      <c r="G201" s="6"/>
      <c r="I201" s="6" t="str">
        <f>'Revenue - Base - OPTIONAL'!E13</f>
        <v>Financial Services</v>
      </c>
      <c r="S201" s="6" t="s">
        <v>119</v>
      </c>
    </row>
    <row r="202" spans="5:19" x14ac:dyDescent="0.2">
      <c r="E202" s="88"/>
      <c r="F202" s="6"/>
      <c r="G202" s="6"/>
      <c r="I202" s="6" t="str">
        <f>'Revenue - Base - OPTIONAL'!E14</f>
        <v>Occupational Health &amp; Safety</v>
      </c>
      <c r="S202" s="6" t="s">
        <v>120</v>
      </c>
    </row>
    <row r="203" spans="5:19" x14ac:dyDescent="0.2">
      <c r="E203" s="88"/>
      <c r="F203" s="6"/>
      <c r="G203" s="6"/>
      <c r="I203" s="6" t="str">
        <f>'Revenue - Base - OPTIONAL'!E15</f>
        <v>People &amp; Culture</v>
      </c>
      <c r="S203" s="6" t="s">
        <v>112</v>
      </c>
    </row>
    <row r="204" spans="5:19" x14ac:dyDescent="0.2">
      <c r="E204" s="88"/>
      <c r="F204" s="6"/>
      <c r="G204" s="6"/>
      <c r="I204" s="6" t="str">
        <f>'Revenue - Base - OPTIONAL'!E16</f>
        <v>Risk Management</v>
      </c>
      <c r="S204" s="6" t="s">
        <v>121</v>
      </c>
    </row>
    <row r="205" spans="5:19" x14ac:dyDescent="0.2">
      <c r="E205" s="88"/>
      <c r="F205" s="6"/>
      <c r="G205" s="6"/>
      <c r="I205" s="6" t="str">
        <f>'Revenue - Base - OPTIONAL'!E17</f>
        <v>Finance</v>
      </c>
      <c r="S205" s="6" t="s">
        <v>122</v>
      </c>
    </row>
    <row r="206" spans="5:19" x14ac:dyDescent="0.2">
      <c r="E206" s="88"/>
      <c r="F206" s="6"/>
      <c r="G206" s="6"/>
      <c r="I206" s="6" t="str">
        <f>'Revenue - Base - OPTIONAL'!E18</f>
        <v>Financial Operations</v>
      </c>
      <c r="S206" s="6" t="s">
        <v>123</v>
      </c>
    </row>
    <row r="207" spans="5:19" x14ac:dyDescent="0.2">
      <c r="E207" s="88"/>
      <c r="F207" s="6"/>
      <c r="G207" s="6"/>
      <c r="I207" s="6" t="str">
        <f>'Revenue - Base - OPTIONAL'!E19</f>
        <v>Fleet Management</v>
      </c>
      <c r="S207" s="6" t="s">
        <v>92</v>
      </c>
    </row>
    <row r="208" spans="5:19" x14ac:dyDescent="0.2">
      <c r="E208" s="88"/>
      <c r="F208" s="6"/>
      <c r="G208" s="6"/>
      <c r="I208" s="6" t="str">
        <f>'Revenue - Base - OPTIONAL'!E20</f>
        <v>Information Services</v>
      </c>
    </row>
    <row r="209" spans="5:9" x14ac:dyDescent="0.2">
      <c r="E209" s="88"/>
      <c r="F209" s="6"/>
      <c r="G209" s="6"/>
      <c r="I209" s="6" t="str">
        <f>'Revenue - Base - OPTIONAL'!E21</f>
        <v>Whole of Organisation</v>
      </c>
    </row>
    <row r="210" spans="5:9" x14ac:dyDescent="0.2">
      <c r="E210" s="88"/>
      <c r="F210" s="6"/>
      <c r="G210" s="6"/>
      <c r="I210" s="6" t="str">
        <f>'Revenue - Base - OPTIONAL'!E22</f>
        <v>Mayor &amp; Councillor Support</v>
      </c>
    </row>
    <row r="211" spans="5:9" x14ac:dyDescent="0.2">
      <c r="E211" s="88"/>
      <c r="F211" s="6"/>
      <c r="G211" s="6"/>
      <c r="I211" s="6" t="str">
        <f>'Revenue - Base - OPTIONAL'!E23</f>
        <v>Policy &amp; Project Strategist</v>
      </c>
    </row>
    <row r="212" spans="5:9" x14ac:dyDescent="0.2">
      <c r="E212" s="88"/>
      <c r="F212" s="6"/>
      <c r="G212" s="6"/>
      <c r="I212" s="6" t="str">
        <f>'Revenue - Base - OPTIONAL'!E24</f>
        <v>CEO</v>
      </c>
    </row>
    <row r="213" spans="5:9" x14ac:dyDescent="0.2">
      <c r="E213" s="88"/>
      <c r="F213" s="6"/>
      <c r="G213" s="6"/>
      <c r="I213" s="6" t="str">
        <f>'Revenue - Base - OPTIONAL'!E25</f>
        <v>Governance &amp; Administration</v>
      </c>
    </row>
    <row r="214" spans="5:9" x14ac:dyDescent="0.2">
      <c r="E214" s="88"/>
      <c r="F214" s="6"/>
      <c r="G214" s="6"/>
      <c r="I214" s="6" t="str">
        <f>'Revenue - Base - OPTIONAL'!E26</f>
        <v>Major Projects</v>
      </c>
    </row>
    <row r="215" spans="5:9" x14ac:dyDescent="0.2">
      <c r="E215" s="88"/>
      <c r="F215" s="6"/>
      <c r="G215" s="6"/>
      <c r="I215" s="6" t="str">
        <f>'Revenue - Base - OPTIONAL'!E27</f>
        <v>Building</v>
      </c>
    </row>
    <row r="216" spans="5:9" x14ac:dyDescent="0.2">
      <c r="E216" s="88"/>
      <c r="F216" s="6"/>
      <c r="G216" s="6"/>
      <c r="I216" s="6" t="str">
        <f>'Revenue - Base - OPTIONAL'!E28</f>
        <v>City Services</v>
      </c>
    </row>
    <row r="217" spans="5:9" x14ac:dyDescent="0.2">
      <c r="E217" s="88"/>
      <c r="F217" s="6"/>
      <c r="G217" s="6"/>
      <c r="I217" s="6" t="str">
        <f>'Revenue - Base - OPTIONAL'!E29</f>
        <v>Property Management</v>
      </c>
    </row>
    <row r="218" spans="5:9" x14ac:dyDescent="0.2">
      <c r="E218" s="88"/>
      <c r="F218" s="6"/>
      <c r="G218" s="6"/>
      <c r="I218" s="6" t="str">
        <f>'Revenue - Base - OPTIONAL'!E30</f>
        <v>Community Amenity</v>
      </c>
    </row>
    <row r="219" spans="5:9" x14ac:dyDescent="0.2">
      <c r="E219" s="88"/>
      <c r="F219" s="6"/>
      <c r="G219" s="6"/>
      <c r="I219" s="6" t="str">
        <f>'Revenue - Base - OPTIONAL'!E31</f>
        <v>Environmental Services</v>
      </c>
    </row>
    <row r="220" spans="5:9" x14ac:dyDescent="0.2">
      <c r="E220" s="88"/>
      <c r="F220" s="6"/>
      <c r="G220" s="6"/>
      <c r="I220" s="6" t="str">
        <f>'Revenue - Base - OPTIONAL'!E32</f>
        <v>Facilities</v>
      </c>
    </row>
    <row r="221" spans="5:9" x14ac:dyDescent="0.2">
      <c r="E221" s="88"/>
      <c r="F221" s="6"/>
      <c r="G221" s="6"/>
      <c r="I221" s="6" t="str">
        <f>'Revenue - Base - OPTIONAL'!E33</f>
        <v>Growth &amp; Development</v>
      </c>
    </row>
    <row r="222" spans="5:9" x14ac:dyDescent="0.2">
      <c r="E222" s="88"/>
      <c r="F222" s="6"/>
      <c r="G222" s="6"/>
      <c r="I222" s="6" t="str">
        <f>'Revenue - Base - OPTIONAL'!E34</f>
        <v>Infrastructure Design &amp; Delivery</v>
      </c>
    </row>
    <row r="223" spans="5:9" x14ac:dyDescent="0.2">
      <c r="E223" s="88"/>
      <c r="F223" s="6"/>
      <c r="G223" s="6"/>
      <c r="I223" s="6" t="str">
        <f>'Revenue - Base - OPTIONAL'!E35</f>
        <v>Ballarat Regional Tourism</v>
      </c>
    </row>
    <row r="224" spans="5:9" x14ac:dyDescent="0.2">
      <c r="E224" s="88"/>
      <c r="F224" s="6"/>
      <c r="G224" s="6"/>
      <c r="I224" s="6" t="str">
        <f>'Revenue - Base - OPTIONAL'!E36</f>
        <v>Economic Development</v>
      </c>
    </row>
    <row r="225" spans="5:9" x14ac:dyDescent="0.2">
      <c r="E225" s="88"/>
      <c r="F225" s="6"/>
      <c r="G225" s="6"/>
      <c r="I225" s="6" t="str">
        <f>'Revenue - Base - OPTIONAL'!E37</f>
        <v>Her Majesty's Theatre</v>
      </c>
    </row>
    <row r="226" spans="5:9" x14ac:dyDescent="0.2">
      <c r="E226" s="88"/>
      <c r="F226" s="6"/>
      <c r="G226" s="6"/>
      <c r="I226" s="6" t="str">
        <f>'Revenue - Base - OPTIONAL'!E38</f>
        <v>M.A.D.E.</v>
      </c>
    </row>
    <row r="227" spans="5:9" x14ac:dyDescent="0.2">
      <c r="E227" s="88"/>
      <c r="F227" s="6"/>
      <c r="G227" s="6"/>
      <c r="I227" s="6" t="str">
        <f>'Revenue - Base - OPTIONAL'!E39</f>
        <v>Statutory Planning</v>
      </c>
    </row>
    <row r="228" spans="5:9" x14ac:dyDescent="0.2">
      <c r="E228" s="88"/>
      <c r="F228" s="6"/>
      <c r="G228" s="6"/>
      <c r="I228" s="6" t="str">
        <f>'Revenue - Base - OPTIONAL'!E40</f>
        <v>Art Gallery Ballarat</v>
      </c>
    </row>
    <row r="229" spans="5:9" x14ac:dyDescent="0.2">
      <c r="E229" s="88"/>
      <c r="F229" s="6"/>
      <c r="G229" s="6"/>
      <c r="I229" s="6" t="str">
        <f>'Revenue - Base - OPTIONAL'!E41</f>
        <v>Arts &amp; Culture</v>
      </c>
    </row>
    <row r="230" spans="5:9" x14ac:dyDescent="0.2">
      <c r="E230" s="88"/>
      <c r="F230" s="6"/>
      <c r="G230" s="6"/>
      <c r="I230" s="6" t="str">
        <f>'Revenue - Base - OPTIONAL'!E42</f>
        <v>City Strategy</v>
      </c>
    </row>
    <row r="231" spans="5:9" x14ac:dyDescent="0.2">
      <c r="E231" s="88"/>
      <c r="F231" s="6"/>
      <c r="G231" s="6"/>
      <c r="I231" s="6" t="str">
        <f>'Revenue - Base - OPTIONAL'!E43</f>
        <v>Community Events</v>
      </c>
    </row>
    <row r="232" spans="5:9" x14ac:dyDescent="0.2">
      <c r="E232" s="88"/>
      <c r="F232" s="6"/>
      <c r="G232" s="6"/>
      <c r="I232" s="6" t="str">
        <f>'Revenue - Base - OPTIONAL'!E44</f>
        <v>Family and Children Services</v>
      </c>
    </row>
    <row r="233" spans="5:9" x14ac:dyDescent="0.2">
      <c r="E233" s="88"/>
      <c r="F233" s="6"/>
      <c r="G233" s="6"/>
      <c r="I233" s="6" t="str">
        <f>'Revenue - Base - OPTIONAL'!E45</f>
        <v>Peoples &amp; Communities</v>
      </c>
    </row>
    <row r="234" spans="5:9" x14ac:dyDescent="0.2">
      <c r="E234" s="88"/>
      <c r="F234" s="6"/>
      <c r="G234" s="6"/>
      <c r="I234" s="6" t="str">
        <f>'Revenue - Base - OPTIONAL'!E46</f>
        <v>Community Care &amp; Access</v>
      </c>
    </row>
    <row r="235" spans="5:9" x14ac:dyDescent="0.2">
      <c r="E235" s="88"/>
      <c r="F235" s="6"/>
      <c r="G235" s="6"/>
      <c r="I235" s="6" t="str">
        <f>'Revenue - Base - OPTIONAL'!E47</f>
        <v>Community Development</v>
      </c>
    </row>
    <row r="236" spans="5:9" x14ac:dyDescent="0.2">
      <c r="E236" s="88"/>
      <c r="F236" s="6"/>
      <c r="G236" s="6"/>
      <c r="I236" s="6" t="str">
        <f>'Revenue - Base - OPTIONAL'!E48</f>
        <v>Learning &amp; Diversity</v>
      </c>
    </row>
    <row r="237" spans="5:9" x14ac:dyDescent="0.2">
      <c r="E237" s="88"/>
      <c r="F237" s="6"/>
      <c r="G237" s="6"/>
      <c r="I237" s="6" t="str">
        <f>'Revenue - Base - OPTIONAL'!E49</f>
        <v>Municipal Emergency Management</v>
      </c>
    </row>
    <row r="238" spans="5:9" x14ac:dyDescent="0.2">
      <c r="E238" s="88"/>
      <c r="F238" s="6"/>
      <c r="G238" s="6"/>
      <c r="I238" s="6" t="str">
        <f>'Revenue - Base - OPTIONAL'!E50</f>
        <v>Recreation</v>
      </c>
    </row>
    <row r="239" spans="5:9" x14ac:dyDescent="0.2">
      <c r="E239" s="88"/>
      <c r="F239" s="6"/>
      <c r="G239" s="6"/>
      <c r="I239" s="6" t="str">
        <f>'Revenue - Base - OPTIONAL'!E51</f>
        <v/>
      </c>
    </row>
    <row r="240" spans="5:9" x14ac:dyDescent="0.2">
      <c r="E240" s="88"/>
      <c r="F240" s="6"/>
      <c r="G240" s="6"/>
      <c r="I240" s="6" t="str">
        <f>'Revenue - Base - OPTIONAL'!E52</f>
        <v/>
      </c>
    </row>
    <row r="241" spans="5:9" x14ac:dyDescent="0.2">
      <c r="E241" s="88"/>
      <c r="F241" s="6"/>
      <c r="G241" s="6"/>
      <c r="I241" s="6" t="str">
        <f>'Revenue - Base - OPTIONAL'!E53</f>
        <v/>
      </c>
    </row>
    <row r="242" spans="5:9" x14ac:dyDescent="0.2">
      <c r="E242" s="88"/>
      <c r="F242" s="6"/>
      <c r="G242" s="6"/>
      <c r="I242" s="6" t="str">
        <f>'Revenue - Base - OPTIONAL'!E54</f>
        <v/>
      </c>
    </row>
    <row r="243" spans="5:9" x14ac:dyDescent="0.2">
      <c r="E243" s="88"/>
      <c r="F243" s="6"/>
      <c r="G243" s="6"/>
      <c r="I243" s="6" t="str">
        <f>'Revenue - Base - OPTIONAL'!E55</f>
        <v/>
      </c>
    </row>
    <row r="244" spans="5:9" x14ac:dyDescent="0.2">
      <c r="E244" s="88"/>
      <c r="F244" s="6"/>
      <c r="G244" s="6"/>
      <c r="I244" s="6" t="str">
        <f>'Revenue - Base - OPTIONAL'!E56</f>
        <v/>
      </c>
    </row>
    <row r="245" spans="5:9" x14ac:dyDescent="0.2">
      <c r="E245" s="88"/>
      <c r="F245" s="6"/>
      <c r="G245" s="6"/>
      <c r="I245" s="6" t="str">
        <f>'Revenue - Base - OPTIONAL'!E57</f>
        <v/>
      </c>
    </row>
    <row r="246" spans="5:9" x14ac:dyDescent="0.2">
      <c r="E246" s="88"/>
      <c r="F246" s="6"/>
      <c r="G246" s="6"/>
      <c r="I246" s="6" t="str">
        <f>'Revenue - Base - OPTIONAL'!E58</f>
        <v/>
      </c>
    </row>
    <row r="247" spans="5:9" x14ac:dyDescent="0.2">
      <c r="E247" s="88"/>
      <c r="F247" s="6"/>
      <c r="G247" s="6"/>
      <c r="I247" s="6" t="str">
        <f>'Revenue - Base - OPTIONAL'!E59</f>
        <v/>
      </c>
    </row>
    <row r="248" spans="5:9" x14ac:dyDescent="0.2">
      <c r="E248" s="88"/>
      <c r="F248" s="6"/>
      <c r="G248" s="6"/>
      <c r="I248" s="6" t="str">
        <f>'Revenue - Base - OPTIONAL'!E60</f>
        <v/>
      </c>
    </row>
    <row r="249" spans="5:9" x14ac:dyDescent="0.2">
      <c r="I249" s="6" t="str">
        <f>'Revenue - Base - OPTIONAL'!E61</f>
        <v/>
      </c>
    </row>
    <row r="250" spans="5:9" x14ac:dyDescent="0.2">
      <c r="I250" s="6" t="str">
        <f>'Revenue - Base - OPTIONAL'!E62</f>
        <v/>
      </c>
    </row>
    <row r="251" spans="5:9" x14ac:dyDescent="0.2">
      <c r="I251" s="6" t="str">
        <f>'Revenue - Base - OPTIONAL'!E63</f>
        <v/>
      </c>
    </row>
    <row r="252" spans="5:9" x14ac:dyDescent="0.2">
      <c r="I252" s="6" t="str">
        <f>'Revenue - Base - OPTIONAL'!E64</f>
        <v/>
      </c>
    </row>
    <row r="253" spans="5:9" x14ac:dyDescent="0.2">
      <c r="I253" s="6" t="str">
        <f>'Revenue - Base - OPTIONAL'!E65</f>
        <v/>
      </c>
    </row>
    <row r="254" spans="5:9" x14ac:dyDescent="0.2">
      <c r="I254" s="6" t="str">
        <f>'Revenue - Base - OPTIONAL'!E66</f>
        <v/>
      </c>
    </row>
    <row r="255" spans="5:9" x14ac:dyDescent="0.2">
      <c r="I255" s="6" t="str">
        <f>'Revenue - Base - OPTIONAL'!E67</f>
        <v/>
      </c>
    </row>
    <row r="256" spans="5:9" x14ac:dyDescent="0.2">
      <c r="I256" s="6" t="str">
        <f>'Revenue - Base - OPTIONAL'!E68</f>
        <v/>
      </c>
    </row>
    <row r="257" spans="9:9" x14ac:dyDescent="0.2">
      <c r="I257" s="6" t="str">
        <f>'Revenue - Base - OPTIONAL'!E69</f>
        <v/>
      </c>
    </row>
    <row r="258" spans="9:9" x14ac:dyDescent="0.2">
      <c r="I258" s="6" t="str">
        <f>'Revenue - Base - OPTIONAL'!E70</f>
        <v/>
      </c>
    </row>
    <row r="259" spans="9:9" x14ac:dyDescent="0.2">
      <c r="I259" s="6" t="str">
        <f>'Revenue - Base - OPTIONAL'!E71</f>
        <v/>
      </c>
    </row>
    <row r="260" spans="9:9" x14ac:dyDescent="0.2">
      <c r="I260" s="6" t="str">
        <f>'Revenue - Base - OPTIONAL'!E72</f>
        <v/>
      </c>
    </row>
    <row r="261" spans="9:9" x14ac:dyDescent="0.2">
      <c r="I261" s="6" t="str">
        <f>'Revenue - Base - OPTIONAL'!E73</f>
        <v/>
      </c>
    </row>
    <row r="262" spans="9:9" x14ac:dyDescent="0.2">
      <c r="I262" s="6" t="str">
        <f>'Revenue - Base - OPTIONAL'!E74</f>
        <v/>
      </c>
    </row>
    <row r="263" spans="9:9" x14ac:dyDescent="0.2">
      <c r="I263" s="6" t="str">
        <f>'Revenue - Base - OPTIONAL'!E75</f>
        <v/>
      </c>
    </row>
    <row r="264" spans="9:9" x14ac:dyDescent="0.2">
      <c r="I264" s="6" t="str">
        <f>'Revenue - Base - OPTIONAL'!E76</f>
        <v/>
      </c>
    </row>
    <row r="265" spans="9:9" x14ac:dyDescent="0.2">
      <c r="I265" s="6" t="str">
        <f>'Revenue - Base - OPTIONAL'!E77</f>
        <v/>
      </c>
    </row>
    <row r="266" spans="9:9" x14ac:dyDescent="0.2">
      <c r="I266" s="6" t="str">
        <f>'Revenue - Base - OPTIONAL'!E78</f>
        <v/>
      </c>
    </row>
    <row r="267" spans="9:9" x14ac:dyDescent="0.2">
      <c r="I267" s="6" t="str">
        <f>'Revenue - Base - OPTIONAL'!E79</f>
        <v/>
      </c>
    </row>
    <row r="268" spans="9:9" x14ac:dyDescent="0.2">
      <c r="I268" s="6" t="str">
        <f>'Revenue - Base - OPTIONAL'!E80</f>
        <v/>
      </c>
    </row>
    <row r="269" spans="9:9" x14ac:dyDescent="0.2">
      <c r="I269" s="6" t="str">
        <f>'Revenue - Base - OPTIONAL'!E81</f>
        <v/>
      </c>
    </row>
    <row r="270" spans="9:9" x14ac:dyDescent="0.2">
      <c r="I270" s="6" t="str">
        <f>'Revenue - Base - OPTIONAL'!E82</f>
        <v/>
      </c>
    </row>
    <row r="271" spans="9:9" x14ac:dyDescent="0.2">
      <c r="I271" s="6" t="str">
        <f>'Revenue - Base - OPTIONAL'!E83</f>
        <v/>
      </c>
    </row>
    <row r="272" spans="9:9" x14ac:dyDescent="0.2">
      <c r="I272" s="6" t="str">
        <f>'Revenue - Base - OPTIONAL'!E84</f>
        <v/>
      </c>
    </row>
    <row r="273" spans="9:9" x14ac:dyDescent="0.2">
      <c r="I273" s="6" t="str">
        <f>'Revenue - Base - OPTIONAL'!E85</f>
        <v/>
      </c>
    </row>
    <row r="274" spans="9:9" x14ac:dyDescent="0.2">
      <c r="I274" s="6" t="str">
        <f>'Revenue - Base - OPTIONAL'!E86</f>
        <v/>
      </c>
    </row>
    <row r="275" spans="9:9" x14ac:dyDescent="0.2">
      <c r="I275" s="6" t="str">
        <f>'Revenue - Base - OPTIONAL'!E87</f>
        <v/>
      </c>
    </row>
    <row r="276" spans="9:9" x14ac:dyDescent="0.2">
      <c r="I276" s="6" t="str">
        <f>'Revenue - Base - OPTIONAL'!E88</f>
        <v/>
      </c>
    </row>
    <row r="277" spans="9:9" x14ac:dyDescent="0.2">
      <c r="I277" s="6" t="str">
        <f>'Revenue - Base - OPTIONAL'!E89</f>
        <v/>
      </c>
    </row>
    <row r="278" spans="9:9" x14ac:dyDescent="0.2">
      <c r="I278" s="6" t="str">
        <f>'Revenue - Base - OPTIONAL'!E90</f>
        <v/>
      </c>
    </row>
    <row r="279" spans="9:9" x14ac:dyDescent="0.2">
      <c r="I279" s="6" t="str">
        <f>'Revenue - Base - OPTIONAL'!E91</f>
        <v/>
      </c>
    </row>
    <row r="280" spans="9:9" x14ac:dyDescent="0.2">
      <c r="I280" s="6" t="str">
        <f>'Revenue - Base - OPTIONAL'!E92</f>
        <v/>
      </c>
    </row>
    <row r="281" spans="9:9" x14ac:dyDescent="0.2">
      <c r="I281" s="6" t="str">
        <f>'Revenue - Base - OPTIONAL'!E93</f>
        <v/>
      </c>
    </row>
    <row r="282" spans="9:9" x14ac:dyDescent="0.2">
      <c r="I282" s="6" t="str">
        <f>'Revenue - Base - OPTIONAL'!E94</f>
        <v/>
      </c>
    </row>
    <row r="283" spans="9:9" x14ac:dyDescent="0.2">
      <c r="I283" s="6" t="str">
        <f>'Revenue - Base - OPTIONAL'!E95</f>
        <v/>
      </c>
    </row>
    <row r="284" spans="9:9" x14ac:dyDescent="0.2">
      <c r="I284" s="6" t="str">
        <f>'Revenue - Base - OPTIONAL'!E96</f>
        <v/>
      </c>
    </row>
    <row r="285" spans="9:9" x14ac:dyDescent="0.2">
      <c r="I285" s="6" t="str">
        <f>'Revenue - Base - OPTIONAL'!E97</f>
        <v/>
      </c>
    </row>
    <row r="286" spans="9:9" x14ac:dyDescent="0.2">
      <c r="I286" s="6" t="str">
        <f>'Revenue - Base - OPTIONAL'!E98</f>
        <v/>
      </c>
    </row>
    <row r="287" spans="9:9" x14ac:dyDescent="0.2">
      <c r="I287" s="6" t="str">
        <f>'Revenue - Base - OPTIONAL'!E99</f>
        <v/>
      </c>
    </row>
    <row r="288" spans="9:9" x14ac:dyDescent="0.2">
      <c r="I288" s="6" t="str">
        <f>'Revenue - Base - OPTIONAL'!E100</f>
        <v/>
      </c>
    </row>
    <row r="289" spans="9:9" x14ac:dyDescent="0.2">
      <c r="I289" s="6" t="str">
        <f>'Revenue - Base - OPTIONAL'!E101</f>
        <v/>
      </c>
    </row>
    <row r="290" spans="9:9" x14ac:dyDescent="0.2">
      <c r="I290" s="6" t="str">
        <f>'Revenue - Base - OPTIONAL'!E102</f>
        <v/>
      </c>
    </row>
    <row r="291" spans="9:9" x14ac:dyDescent="0.2">
      <c r="I291" s="6" t="str">
        <f>'Revenue - Base - OPTIONAL'!E103</f>
        <v/>
      </c>
    </row>
    <row r="292" spans="9:9" x14ac:dyDescent="0.2">
      <c r="I292" s="6" t="str">
        <f>'Revenue - Base - OPTIONAL'!E104</f>
        <v/>
      </c>
    </row>
    <row r="293" spans="9:9" x14ac:dyDescent="0.2">
      <c r="I293" s="6" t="str">
        <f>'Revenue - Base - OPTIONAL'!E105</f>
        <v/>
      </c>
    </row>
    <row r="294" spans="9:9" x14ac:dyDescent="0.2">
      <c r="I294" s="6" t="str">
        <f>'Revenue - Base - OPTIONAL'!E106</f>
        <v/>
      </c>
    </row>
    <row r="295" spans="9:9" x14ac:dyDescent="0.2">
      <c r="I295" s="6" t="str">
        <f>'Revenue - Base - OPTIONAL'!E107</f>
        <v/>
      </c>
    </row>
    <row r="296" spans="9:9" x14ac:dyDescent="0.2">
      <c r="I296" s="6" t="str">
        <f>'Revenue - Base - OPTIONAL'!E108</f>
        <v/>
      </c>
    </row>
    <row r="297" spans="9:9" x14ac:dyDescent="0.2">
      <c r="I297" s="6" t="str">
        <f>'Revenue - Base - OPTIONAL'!E109</f>
        <v/>
      </c>
    </row>
    <row r="298" spans="9:9" x14ac:dyDescent="0.2">
      <c r="I298" s="6" t="str">
        <f>'Revenue - Base - OPTIONAL'!E110</f>
        <v/>
      </c>
    </row>
    <row r="299" spans="9:9" x14ac:dyDescent="0.2">
      <c r="I299" s="6" t="str">
        <f>'Revenue - Base - OPTIONAL'!E111</f>
        <v/>
      </c>
    </row>
    <row r="300" spans="9:9" x14ac:dyDescent="0.2">
      <c r="I300" s="6" t="str">
        <f>'Revenue - Base - OPTIONAL'!E112</f>
        <v/>
      </c>
    </row>
    <row r="301" spans="9:9" x14ac:dyDescent="0.2">
      <c r="I301" s="6" t="str">
        <f>'Revenue - Base - OPTIONAL'!E113</f>
        <v/>
      </c>
    </row>
    <row r="302" spans="9:9" x14ac:dyDescent="0.2">
      <c r="I302" s="6" t="str">
        <f>'Revenue - Base - OPTIONAL'!E114</f>
        <v/>
      </c>
    </row>
    <row r="303" spans="9:9" x14ac:dyDescent="0.2">
      <c r="I303" s="6" t="str">
        <f>'Revenue - Base - OPTIONAL'!E115</f>
        <v/>
      </c>
    </row>
    <row r="304" spans="9:9" x14ac:dyDescent="0.2">
      <c r="I304" s="6" t="str">
        <f>'Revenue - Base - OPTIONAL'!E116</f>
        <v/>
      </c>
    </row>
    <row r="305" spans="9:9" x14ac:dyDescent="0.2">
      <c r="I305" s="6" t="str">
        <f>'Revenue - Base - OPTIONAL'!E117</f>
        <v/>
      </c>
    </row>
    <row r="306" spans="9:9" x14ac:dyDescent="0.2">
      <c r="I306" s="6" t="str">
        <f>'Revenue - Base - OPTIONAL'!E118</f>
        <v/>
      </c>
    </row>
    <row r="307" spans="9:9" x14ac:dyDescent="0.2">
      <c r="I307" s="6" t="str">
        <f>'Revenue - Base - OPTIONAL'!E119</f>
        <v/>
      </c>
    </row>
    <row r="308" spans="9:9" x14ac:dyDescent="0.2">
      <c r="I308" s="6" t="str">
        <f>'Revenue - Base - OPTIONAL'!E120</f>
        <v/>
      </c>
    </row>
    <row r="309" spans="9:9" x14ac:dyDescent="0.2">
      <c r="I309" s="6" t="str">
        <f>'Revenue - Base - OPTIONAL'!E121</f>
        <v/>
      </c>
    </row>
    <row r="310" spans="9:9" x14ac:dyDescent="0.2">
      <c r="I310" s="6" t="str">
        <f>'Revenue - Base - OPTIONAL'!E122</f>
        <v/>
      </c>
    </row>
    <row r="311" spans="9:9" x14ac:dyDescent="0.2">
      <c r="I311" s="6" t="str">
        <f>'Revenue - Base - OPTIONAL'!E123</f>
        <v/>
      </c>
    </row>
    <row r="312" spans="9:9" x14ac:dyDescent="0.2">
      <c r="I312" s="6" t="str">
        <f>'Revenue - Base - OPTIONAL'!E124</f>
        <v/>
      </c>
    </row>
    <row r="313" spans="9:9" x14ac:dyDescent="0.2">
      <c r="I313" s="6" t="str">
        <f>'Revenue - Base - OPTIONAL'!E125</f>
        <v/>
      </c>
    </row>
    <row r="314" spans="9:9" x14ac:dyDescent="0.2">
      <c r="I314" s="6" t="str">
        <f>'Revenue - Base - OPTIONAL'!E126</f>
        <v/>
      </c>
    </row>
    <row r="315" spans="9:9" x14ac:dyDescent="0.2">
      <c r="I315" s="6" t="str">
        <f>'Revenue - Base - OPTIONAL'!E127</f>
        <v/>
      </c>
    </row>
    <row r="316" spans="9:9" x14ac:dyDescent="0.2">
      <c r="I316" s="6" t="str">
        <f>'Revenue - Base - OPTIONAL'!E128</f>
        <v/>
      </c>
    </row>
    <row r="317" spans="9:9" x14ac:dyDescent="0.2">
      <c r="I317" s="6" t="str">
        <f>'Revenue - Base - OPTIONAL'!E129</f>
        <v/>
      </c>
    </row>
    <row r="318" spans="9:9" x14ac:dyDescent="0.2">
      <c r="I318" s="6" t="str">
        <f>'Revenue - Base - OPTIONAL'!E130</f>
        <v/>
      </c>
    </row>
    <row r="319" spans="9:9" x14ac:dyDescent="0.2">
      <c r="I319" s="6" t="str">
        <f>'Revenue - Base - OPTIONAL'!E131</f>
        <v/>
      </c>
    </row>
    <row r="320" spans="9:9" x14ac:dyDescent="0.2">
      <c r="I320" s="6" t="str">
        <f>'Revenue - Base - OPTIONAL'!E132</f>
        <v/>
      </c>
    </row>
    <row r="321" spans="9:9" x14ac:dyDescent="0.2">
      <c r="I321" s="6" t="str">
        <f>'Revenue - Base - OPTIONAL'!E133</f>
        <v/>
      </c>
    </row>
    <row r="322" spans="9:9" x14ac:dyDescent="0.2">
      <c r="I322" s="6" t="str">
        <f>'Revenue - Base - OPTIONAL'!E134</f>
        <v/>
      </c>
    </row>
    <row r="323" spans="9:9" x14ac:dyDescent="0.2">
      <c r="I323" s="6" t="str">
        <f>'Revenue - Base - OPTIONAL'!E135</f>
        <v/>
      </c>
    </row>
    <row r="324" spans="9:9" x14ac:dyDescent="0.2">
      <c r="I324" s="6" t="str">
        <f>'Revenue - Base - OPTIONAL'!E136</f>
        <v/>
      </c>
    </row>
    <row r="325" spans="9:9" x14ac:dyDescent="0.2">
      <c r="I325" s="6" t="str">
        <f>'Revenue - Base - OPTIONAL'!E137</f>
        <v/>
      </c>
    </row>
    <row r="326" spans="9:9" x14ac:dyDescent="0.2">
      <c r="I326" s="6" t="str">
        <f>'Revenue - Base - OPTIONAL'!E138</f>
        <v/>
      </c>
    </row>
    <row r="327" spans="9:9" x14ac:dyDescent="0.2">
      <c r="I327" s="6" t="str">
        <f>'Revenue - Base - OPTIONAL'!E139</f>
        <v/>
      </c>
    </row>
    <row r="328" spans="9:9" x14ac:dyDescent="0.2">
      <c r="I328" s="6" t="str">
        <f>'Revenue - Base - OPTIONAL'!E140</f>
        <v/>
      </c>
    </row>
    <row r="329" spans="9:9" x14ac:dyDescent="0.2">
      <c r="I329" s="6" t="str">
        <f>'Revenue - Base - OPTIONAL'!E141</f>
        <v/>
      </c>
    </row>
    <row r="330" spans="9:9" x14ac:dyDescent="0.2">
      <c r="I330" s="6" t="str">
        <f>'Revenue - Base - OPTIONAL'!E142</f>
        <v/>
      </c>
    </row>
    <row r="331" spans="9:9" x14ac:dyDescent="0.2">
      <c r="I331" s="6" t="str">
        <f>'Revenue - Base - OPTIONAL'!E143</f>
        <v/>
      </c>
    </row>
    <row r="332" spans="9:9" x14ac:dyDescent="0.2">
      <c r="I332" s="6" t="str">
        <f>'Revenue - Base - OPTIONAL'!E144</f>
        <v/>
      </c>
    </row>
    <row r="333" spans="9:9" x14ac:dyDescent="0.2">
      <c r="I333" s="6" t="str">
        <f>'Revenue - Base - OPTIONAL'!E145</f>
        <v/>
      </c>
    </row>
    <row r="334" spans="9:9" x14ac:dyDescent="0.2">
      <c r="I334" s="6" t="str">
        <f>'Revenue - Base - OPTIONAL'!E146</f>
        <v/>
      </c>
    </row>
    <row r="335" spans="9:9" x14ac:dyDescent="0.2">
      <c r="I335" s="6" t="str">
        <f>'Revenue - Base - OPTIONAL'!E147</f>
        <v/>
      </c>
    </row>
    <row r="336" spans="9:9" x14ac:dyDescent="0.2">
      <c r="I336" s="6" t="str">
        <f>'Revenue - Base - OPTIONAL'!E148</f>
        <v/>
      </c>
    </row>
    <row r="337" spans="9:9" x14ac:dyDescent="0.2">
      <c r="I337" s="6" t="str">
        <f>'Revenue - Base - OPTIONAL'!E149</f>
        <v/>
      </c>
    </row>
    <row r="338" spans="9:9" x14ac:dyDescent="0.2">
      <c r="I338" s="6" t="str">
        <f>'Revenue - Base - OPTIONAL'!E150</f>
        <v/>
      </c>
    </row>
    <row r="339" spans="9:9" x14ac:dyDescent="0.2">
      <c r="I339" s="6" t="str">
        <f>'Revenue - Base - OPTIONAL'!E151</f>
        <v/>
      </c>
    </row>
  </sheetData>
  <mergeCells count="109">
    <mergeCell ref="R57:R61"/>
    <mergeCell ref="H65:I65"/>
    <mergeCell ref="N65:R65"/>
    <mergeCell ref="O52:O56"/>
    <mergeCell ref="P52:P56"/>
    <mergeCell ref="Q52:Q56"/>
    <mergeCell ref="R52:R56"/>
    <mergeCell ref="E57:E61"/>
    <mergeCell ref="F57:H61"/>
    <mergeCell ref="K57:K61"/>
    <mergeCell ref="L57:L61"/>
    <mergeCell ref="M57:M61"/>
    <mergeCell ref="N57:N61"/>
    <mergeCell ref="O47:O51"/>
    <mergeCell ref="P47:P51"/>
    <mergeCell ref="Q47:Q51"/>
    <mergeCell ref="O57:O61"/>
    <mergeCell ref="P57:P61"/>
    <mergeCell ref="Q57:Q61"/>
    <mergeCell ref="R37:R41"/>
    <mergeCell ref="E42:E46"/>
    <mergeCell ref="F42:H46"/>
    <mergeCell ref="K42:K46"/>
    <mergeCell ref="L42:L46"/>
    <mergeCell ref="M42:M46"/>
    <mergeCell ref="N42:N46"/>
    <mergeCell ref="R47:R51"/>
    <mergeCell ref="E52:E56"/>
    <mergeCell ref="F52:H56"/>
    <mergeCell ref="K52:K56"/>
    <mergeCell ref="L52:L56"/>
    <mergeCell ref="M52:M56"/>
    <mergeCell ref="N52:N56"/>
    <mergeCell ref="O42:O46"/>
    <mergeCell ref="P42:P46"/>
    <mergeCell ref="Q42:Q46"/>
    <mergeCell ref="R42:R46"/>
    <mergeCell ref="E47:E51"/>
    <mergeCell ref="F47:H51"/>
    <mergeCell ref="K47:K51"/>
    <mergeCell ref="L47:L51"/>
    <mergeCell ref="M47:M51"/>
    <mergeCell ref="N47:N51"/>
    <mergeCell ref="E37:E41"/>
    <mergeCell ref="F37:H41"/>
    <mergeCell ref="K37:K41"/>
    <mergeCell ref="L37:L41"/>
    <mergeCell ref="M37:M41"/>
    <mergeCell ref="N37:N41"/>
    <mergeCell ref="O37:O41"/>
    <mergeCell ref="P37:P41"/>
    <mergeCell ref="Q37:Q41"/>
    <mergeCell ref="R27:R31"/>
    <mergeCell ref="E32:E36"/>
    <mergeCell ref="F32:H36"/>
    <mergeCell ref="K32:K36"/>
    <mergeCell ref="L32:L36"/>
    <mergeCell ref="M32:M36"/>
    <mergeCell ref="N32:N36"/>
    <mergeCell ref="O32:O36"/>
    <mergeCell ref="P32:P36"/>
    <mergeCell ref="Q32:Q36"/>
    <mergeCell ref="R32:R36"/>
    <mergeCell ref="E27:E31"/>
    <mergeCell ref="F27:H31"/>
    <mergeCell ref="K27:K31"/>
    <mergeCell ref="L27:L31"/>
    <mergeCell ref="M27:M31"/>
    <mergeCell ref="N27:N31"/>
    <mergeCell ref="O27:O31"/>
    <mergeCell ref="P27:P31"/>
    <mergeCell ref="Q27:Q31"/>
    <mergeCell ref="O17:O21"/>
    <mergeCell ref="P17:P21"/>
    <mergeCell ref="Q17:Q21"/>
    <mergeCell ref="R17:R21"/>
    <mergeCell ref="E22:E26"/>
    <mergeCell ref="F22:H26"/>
    <mergeCell ref="K22:K26"/>
    <mergeCell ref="L22:L26"/>
    <mergeCell ref="M22:M26"/>
    <mergeCell ref="N22:N26"/>
    <mergeCell ref="O22:O26"/>
    <mergeCell ref="P22:P26"/>
    <mergeCell ref="Q22:Q26"/>
    <mergeCell ref="R22:R26"/>
    <mergeCell ref="E17:E21"/>
    <mergeCell ref="F17:H21"/>
    <mergeCell ref="K17:K21"/>
    <mergeCell ref="L17:L21"/>
    <mergeCell ref="M17:M21"/>
    <mergeCell ref="N17:N21"/>
    <mergeCell ref="E12:E16"/>
    <mergeCell ref="F12:H16"/>
    <mergeCell ref="K12:K16"/>
    <mergeCell ref="L12:L16"/>
    <mergeCell ref="M12:M16"/>
    <mergeCell ref="N12:N16"/>
    <mergeCell ref="K6:T6"/>
    <mergeCell ref="F8:H9"/>
    <mergeCell ref="I8:I9"/>
    <mergeCell ref="K8:M8"/>
    <mergeCell ref="N8:R8"/>
    <mergeCell ref="S8:S9"/>
    <mergeCell ref="T8:T9"/>
    <mergeCell ref="O12:O16"/>
    <mergeCell ref="P12:P16"/>
    <mergeCell ref="Q12:Q16"/>
    <mergeCell ref="R12:R16"/>
  </mergeCells>
  <dataValidations count="2">
    <dataValidation type="list" allowBlank="1" showInputMessage="1" showErrorMessage="1" sqref="S12:S15 S17:S20 S22:S25 S27:S30 S57:S60 S32:S35 S42:S45 S47:S50 S52:S55 S37:S40">
      <formula1>$S$200:$S$207</formula1>
    </dataValidation>
    <dataValidation type="list" allowBlank="1" showInputMessage="1" showErrorMessage="1" sqref="I12:I61">
      <formula1>$I$200:$I$300</formula1>
    </dataValidation>
  </dataValidations>
  <pageMargins left="0.25" right="0.25" top="0.75" bottom="0.75" header="0.3" footer="0.3"/>
  <pageSetup paperSize="8"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A1:I204"/>
  <sheetViews>
    <sheetView zoomScale="80" zoomScaleNormal="80" zoomScalePageLayoutView="80" workbookViewId="0">
      <pane ySplit="9" topLeftCell="A34" activePane="bottomLeft" state="frozen"/>
      <selection activeCell="A10" sqref="A10"/>
      <selection pane="bottomLeft" activeCell="E10" sqref="E10:H48"/>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186</v>
      </c>
      <c r="H2" s="14"/>
    </row>
    <row r="3" spans="1:9" ht="16.350000000000001" customHeight="1" x14ac:dyDescent="0.2">
      <c r="B3" s="43" t="str">
        <f>'Revenue - NHC'!B3</f>
        <v>Ballarat (C)</v>
      </c>
    </row>
    <row r="4" spans="1:9" ht="13.5" thickBot="1" x14ac:dyDescent="0.25">
      <c r="B4" s="554"/>
      <c r="C4" s="554"/>
      <c r="D4" s="554"/>
      <c r="E4" s="554"/>
    </row>
    <row r="5" spans="1:9" ht="6.75" customHeight="1" x14ac:dyDescent="0.2">
      <c r="C5" s="9"/>
      <c r="D5" s="10"/>
      <c r="E5" s="85"/>
      <c r="F5" s="55"/>
      <c r="G5" s="94"/>
      <c r="H5" s="55"/>
      <c r="I5" s="47"/>
    </row>
    <row r="6" spans="1:9" x14ac:dyDescent="0.2">
      <c r="C6" s="13"/>
      <c r="D6" s="14"/>
      <c r="E6" s="557" t="s">
        <v>72</v>
      </c>
      <c r="F6" s="558"/>
      <c r="G6" s="558"/>
      <c r="H6" s="559"/>
      <c r="I6" s="31"/>
    </row>
    <row r="7" spans="1:9" ht="6.75" customHeight="1" x14ac:dyDescent="0.2">
      <c r="C7" s="13"/>
      <c r="D7" s="14"/>
      <c r="E7" s="86"/>
      <c r="F7" s="56"/>
      <c r="G7" s="160"/>
      <c r="H7" s="56"/>
      <c r="I7" s="31"/>
    </row>
    <row r="8" spans="1:9" ht="25.5" x14ac:dyDescent="0.2">
      <c r="C8" s="13"/>
      <c r="D8" s="14"/>
      <c r="E8" s="65" t="s">
        <v>100</v>
      </c>
      <c r="F8" s="62" t="s">
        <v>124</v>
      </c>
      <c r="G8" s="92" t="s">
        <v>109</v>
      </c>
      <c r="H8" s="62" t="s">
        <v>98</v>
      </c>
      <c r="I8" s="31"/>
    </row>
    <row r="9" spans="1:9" ht="7.5" customHeight="1" x14ac:dyDescent="0.2">
      <c r="C9" s="13"/>
      <c r="D9" s="14"/>
      <c r="F9" s="57"/>
      <c r="I9" s="31"/>
    </row>
    <row r="10" spans="1:9" ht="35.1" customHeight="1" x14ac:dyDescent="0.2">
      <c r="C10" s="13"/>
      <c r="D10" s="19">
        <v>1</v>
      </c>
      <c r="E10" s="478" t="s">
        <v>320</v>
      </c>
      <c r="F10" s="108" t="s">
        <v>126</v>
      </c>
      <c r="G10" s="484" t="s">
        <v>358</v>
      </c>
      <c r="H10" s="163">
        <v>35.049999999999997</v>
      </c>
      <c r="I10" s="31"/>
    </row>
    <row r="11" spans="1:9" s="88" customFormat="1" ht="35.1" customHeight="1" x14ac:dyDescent="0.2">
      <c r="C11" s="89"/>
      <c r="D11" s="90">
        <f>D10+1</f>
        <v>2</v>
      </c>
      <c r="E11" s="479" t="s">
        <v>321</v>
      </c>
      <c r="F11" s="109" t="s">
        <v>125</v>
      </c>
      <c r="G11" s="485" t="s">
        <v>359</v>
      </c>
      <c r="H11" s="111">
        <v>2</v>
      </c>
      <c r="I11" s="91"/>
    </row>
    <row r="12" spans="1:9" ht="35.1" customHeight="1" x14ac:dyDescent="0.2">
      <c r="C12" s="13"/>
      <c r="D12" s="19">
        <f>D11+1</f>
        <v>3</v>
      </c>
      <c r="E12" s="479" t="s">
        <v>322</v>
      </c>
      <c r="F12" s="109" t="s">
        <v>125</v>
      </c>
      <c r="G12" s="485" t="s">
        <v>360</v>
      </c>
      <c r="H12" s="107">
        <v>4.0999999999999996</v>
      </c>
      <c r="I12" s="31"/>
    </row>
    <row r="13" spans="1:9" ht="35.1" customHeight="1" x14ac:dyDescent="0.2">
      <c r="C13" s="13"/>
      <c r="D13" s="19">
        <f>D12+1</f>
        <v>4</v>
      </c>
      <c r="E13" s="479" t="s">
        <v>323</v>
      </c>
      <c r="F13" s="109" t="s">
        <v>125</v>
      </c>
      <c r="G13" s="486" t="s">
        <v>361</v>
      </c>
      <c r="H13" s="107">
        <v>7.7</v>
      </c>
      <c r="I13" s="31"/>
    </row>
    <row r="14" spans="1:9" ht="35.1" customHeight="1" x14ac:dyDescent="0.2">
      <c r="C14" s="13"/>
      <c r="D14" s="19">
        <f>D13+1</f>
        <v>5</v>
      </c>
      <c r="E14" s="479" t="s">
        <v>324</v>
      </c>
      <c r="F14" s="109" t="s">
        <v>125</v>
      </c>
      <c r="G14" s="486" t="s">
        <v>362</v>
      </c>
      <c r="H14" s="107">
        <v>1.5</v>
      </c>
      <c r="I14" s="31"/>
    </row>
    <row r="15" spans="1:9" ht="35.1" customHeight="1" x14ac:dyDescent="0.2">
      <c r="C15" s="13"/>
      <c r="D15" s="90">
        <f t="shared" ref="D15:D120" si="0">D14+1</f>
        <v>6</v>
      </c>
      <c r="E15" s="479" t="s">
        <v>112</v>
      </c>
      <c r="F15" s="109" t="s">
        <v>125</v>
      </c>
      <c r="G15" s="486" t="s">
        <v>363</v>
      </c>
      <c r="H15" s="107">
        <v>2</v>
      </c>
      <c r="I15" s="31"/>
    </row>
    <row r="16" spans="1:9" ht="35.1" customHeight="1" x14ac:dyDescent="0.2">
      <c r="C16" s="13"/>
      <c r="D16" s="19">
        <f t="shared" si="0"/>
        <v>7</v>
      </c>
      <c r="E16" s="479" t="s">
        <v>325</v>
      </c>
      <c r="F16" s="109" t="s">
        <v>108</v>
      </c>
      <c r="G16" s="486" t="s">
        <v>364</v>
      </c>
      <c r="H16" s="107">
        <v>6.63</v>
      </c>
      <c r="I16" s="31"/>
    </row>
    <row r="17" spans="3:9" ht="35.1" customHeight="1" x14ac:dyDescent="0.2">
      <c r="C17" s="13"/>
      <c r="D17" s="19">
        <f t="shared" si="0"/>
        <v>8</v>
      </c>
      <c r="E17" s="479" t="s">
        <v>326</v>
      </c>
      <c r="F17" s="109" t="s">
        <v>125</v>
      </c>
      <c r="G17" s="486" t="s">
        <v>365</v>
      </c>
      <c r="H17" s="107">
        <v>2</v>
      </c>
      <c r="I17" s="31"/>
    </row>
    <row r="18" spans="3:9" ht="35.1" customHeight="1" x14ac:dyDescent="0.2">
      <c r="C18" s="13"/>
      <c r="D18" s="19">
        <f t="shared" si="0"/>
        <v>9</v>
      </c>
      <c r="E18" s="479" t="s">
        <v>327</v>
      </c>
      <c r="F18" s="109" t="s">
        <v>125</v>
      </c>
      <c r="G18" s="486" t="s">
        <v>366</v>
      </c>
      <c r="H18" s="107">
        <v>16.059999999999999</v>
      </c>
      <c r="I18" s="31"/>
    </row>
    <row r="19" spans="3:9" ht="35.1" customHeight="1" x14ac:dyDescent="0.2">
      <c r="C19" s="13"/>
      <c r="D19" s="90">
        <f t="shared" si="0"/>
        <v>10</v>
      </c>
      <c r="E19" s="479" t="s">
        <v>328</v>
      </c>
      <c r="F19" s="109" t="s">
        <v>108</v>
      </c>
      <c r="G19" s="486" t="s">
        <v>367</v>
      </c>
      <c r="H19" s="107">
        <v>0</v>
      </c>
      <c r="I19" s="31"/>
    </row>
    <row r="20" spans="3:9" ht="35.1" customHeight="1" x14ac:dyDescent="0.2">
      <c r="C20" s="13"/>
      <c r="D20" s="19">
        <f t="shared" si="0"/>
        <v>11</v>
      </c>
      <c r="E20" s="479" t="s">
        <v>329</v>
      </c>
      <c r="F20" s="109" t="s">
        <v>108</v>
      </c>
      <c r="G20" s="486" t="s">
        <v>368</v>
      </c>
      <c r="H20" s="107">
        <v>2</v>
      </c>
      <c r="I20" s="31"/>
    </row>
    <row r="21" spans="3:9" ht="35.1" customHeight="1" x14ac:dyDescent="0.2">
      <c r="C21" s="13"/>
      <c r="D21" s="19">
        <f t="shared" si="0"/>
        <v>12</v>
      </c>
      <c r="E21" s="479" t="s">
        <v>330</v>
      </c>
      <c r="F21" s="109" t="s">
        <v>108</v>
      </c>
      <c r="G21" s="486" t="s">
        <v>369</v>
      </c>
      <c r="H21" s="107">
        <v>7.47</v>
      </c>
      <c r="I21" s="31"/>
    </row>
    <row r="22" spans="3:9" ht="35.1" customHeight="1" x14ac:dyDescent="0.2">
      <c r="C22" s="13"/>
      <c r="D22" s="90">
        <f t="shared" si="0"/>
        <v>13</v>
      </c>
      <c r="E22" s="479" t="s">
        <v>331</v>
      </c>
      <c r="F22" s="109" t="s">
        <v>108</v>
      </c>
      <c r="G22" s="486" t="s">
        <v>370</v>
      </c>
      <c r="H22" s="107">
        <v>2.08</v>
      </c>
      <c r="I22" s="31"/>
    </row>
    <row r="23" spans="3:9" ht="35.1" customHeight="1" x14ac:dyDescent="0.2">
      <c r="C23" s="13"/>
      <c r="D23" s="19">
        <f t="shared" si="0"/>
        <v>14</v>
      </c>
      <c r="E23" s="479" t="s">
        <v>332</v>
      </c>
      <c r="F23" s="109" t="s">
        <v>108</v>
      </c>
      <c r="G23" s="486" t="s">
        <v>371</v>
      </c>
      <c r="H23" s="107">
        <v>11.5</v>
      </c>
      <c r="I23" s="31"/>
    </row>
    <row r="24" spans="3:9" ht="35.1" customHeight="1" x14ac:dyDescent="0.2">
      <c r="C24" s="13"/>
      <c r="D24" s="19">
        <f t="shared" si="0"/>
        <v>15</v>
      </c>
      <c r="E24" s="479" t="s">
        <v>333</v>
      </c>
      <c r="F24" s="109" t="s">
        <v>108</v>
      </c>
      <c r="G24" s="486" t="s">
        <v>372</v>
      </c>
      <c r="H24" s="107">
        <v>23.97</v>
      </c>
      <c r="I24" s="31"/>
    </row>
    <row r="25" spans="3:9" ht="35.1" customHeight="1" x14ac:dyDescent="0.2">
      <c r="C25" s="13"/>
      <c r="D25" s="19">
        <f t="shared" si="0"/>
        <v>16</v>
      </c>
      <c r="E25" s="479" t="s">
        <v>334</v>
      </c>
      <c r="F25" s="109" t="s">
        <v>126</v>
      </c>
      <c r="G25" s="486" t="s">
        <v>373</v>
      </c>
      <c r="H25" s="107">
        <v>4</v>
      </c>
      <c r="I25" s="31"/>
    </row>
    <row r="26" spans="3:9" ht="35.1" customHeight="1" x14ac:dyDescent="0.2">
      <c r="C26" s="13"/>
      <c r="D26" s="90">
        <f t="shared" si="0"/>
        <v>17</v>
      </c>
      <c r="E26" s="479" t="s">
        <v>335</v>
      </c>
      <c r="F26" s="109" t="s">
        <v>126</v>
      </c>
      <c r="G26" s="486" t="s">
        <v>374</v>
      </c>
      <c r="H26" s="107">
        <v>149.94999999999999</v>
      </c>
      <c r="I26" s="31"/>
    </row>
    <row r="27" spans="3:9" ht="35.1" customHeight="1" x14ac:dyDescent="0.2">
      <c r="C27" s="13"/>
      <c r="D27" s="19">
        <f t="shared" si="0"/>
        <v>18</v>
      </c>
      <c r="E27" s="479" t="s">
        <v>336</v>
      </c>
      <c r="F27" s="109" t="s">
        <v>108</v>
      </c>
      <c r="G27" s="486" t="s">
        <v>375</v>
      </c>
      <c r="H27" s="107">
        <v>2</v>
      </c>
      <c r="I27" s="31"/>
    </row>
    <row r="28" spans="3:9" ht="35.1" customHeight="1" x14ac:dyDescent="0.2">
      <c r="C28" s="13"/>
      <c r="D28" s="19">
        <f t="shared" si="0"/>
        <v>19</v>
      </c>
      <c r="E28" s="479" t="s">
        <v>337</v>
      </c>
      <c r="F28" s="109" t="s">
        <v>126</v>
      </c>
      <c r="G28" s="486" t="s">
        <v>376</v>
      </c>
      <c r="H28" s="107">
        <v>36.25</v>
      </c>
      <c r="I28" s="31"/>
    </row>
    <row r="29" spans="3:9" ht="35.1" customHeight="1" x14ac:dyDescent="0.2">
      <c r="C29" s="13"/>
      <c r="D29" s="19">
        <f t="shared" si="0"/>
        <v>20</v>
      </c>
      <c r="E29" s="479" t="s">
        <v>338</v>
      </c>
      <c r="F29" s="109" t="s">
        <v>126</v>
      </c>
      <c r="G29" s="486" t="s">
        <v>377</v>
      </c>
      <c r="H29" s="107">
        <v>10.5</v>
      </c>
      <c r="I29" s="31"/>
    </row>
    <row r="30" spans="3:9" ht="35.1" customHeight="1" x14ac:dyDescent="0.2">
      <c r="C30" s="13"/>
      <c r="D30" s="90">
        <f t="shared" si="0"/>
        <v>21</v>
      </c>
      <c r="E30" s="479" t="s">
        <v>339</v>
      </c>
      <c r="F30" s="109" t="s">
        <v>126</v>
      </c>
      <c r="G30" s="486" t="s">
        <v>378</v>
      </c>
      <c r="H30" s="107">
        <v>15.9</v>
      </c>
      <c r="I30" s="31"/>
    </row>
    <row r="31" spans="3:9" ht="35.1" customHeight="1" x14ac:dyDescent="0.2">
      <c r="C31" s="13"/>
      <c r="D31" s="19">
        <f t="shared" si="0"/>
        <v>22</v>
      </c>
      <c r="E31" s="479" t="s">
        <v>340</v>
      </c>
      <c r="F31" s="109" t="s">
        <v>108</v>
      </c>
      <c r="G31" s="486" t="s">
        <v>379</v>
      </c>
      <c r="H31" s="107">
        <v>2</v>
      </c>
      <c r="I31" s="31"/>
    </row>
    <row r="32" spans="3:9" ht="35.1" customHeight="1" x14ac:dyDescent="0.2">
      <c r="C32" s="13"/>
      <c r="D32" s="19">
        <f t="shared" si="0"/>
        <v>23</v>
      </c>
      <c r="E32" s="479" t="s">
        <v>341</v>
      </c>
      <c r="F32" s="109" t="s">
        <v>126</v>
      </c>
      <c r="G32" s="486" t="s">
        <v>380</v>
      </c>
      <c r="H32" s="107">
        <v>38.549999999999997</v>
      </c>
      <c r="I32" s="31"/>
    </row>
    <row r="33" spans="3:9" ht="35.1" customHeight="1" x14ac:dyDescent="0.2">
      <c r="C33" s="13"/>
      <c r="D33" s="90">
        <f t="shared" si="0"/>
        <v>24</v>
      </c>
      <c r="E33" s="479" t="s">
        <v>342</v>
      </c>
      <c r="F33" s="109" t="s">
        <v>126</v>
      </c>
      <c r="G33" s="486" t="s">
        <v>381</v>
      </c>
      <c r="H33" s="107">
        <v>0</v>
      </c>
      <c r="I33" s="31"/>
    </row>
    <row r="34" spans="3:9" ht="35.1" customHeight="1" x14ac:dyDescent="0.2">
      <c r="C34" s="13"/>
      <c r="D34" s="19">
        <f t="shared" si="0"/>
        <v>25</v>
      </c>
      <c r="E34" s="479" t="s">
        <v>343</v>
      </c>
      <c r="F34" s="109" t="s">
        <v>126</v>
      </c>
      <c r="G34" s="486" t="s">
        <v>382</v>
      </c>
      <c r="H34" s="107">
        <v>3</v>
      </c>
      <c r="I34" s="31"/>
    </row>
    <row r="35" spans="3:9" ht="35.1" customHeight="1" x14ac:dyDescent="0.2">
      <c r="C35" s="13"/>
      <c r="D35" s="19">
        <f t="shared" si="0"/>
        <v>26</v>
      </c>
      <c r="E35" s="479" t="s">
        <v>344</v>
      </c>
      <c r="F35" s="109" t="s">
        <v>126</v>
      </c>
      <c r="G35" s="486" t="s">
        <v>383</v>
      </c>
      <c r="H35" s="107">
        <v>11.71</v>
      </c>
      <c r="I35" s="31"/>
    </row>
    <row r="36" spans="3:9" ht="35.1" customHeight="1" x14ac:dyDescent="0.2">
      <c r="C36" s="13"/>
      <c r="D36" s="19">
        <f t="shared" si="0"/>
        <v>27</v>
      </c>
      <c r="E36" s="479" t="s">
        <v>345</v>
      </c>
      <c r="F36" s="109" t="s">
        <v>126</v>
      </c>
      <c r="G36" s="486" t="s">
        <v>384</v>
      </c>
      <c r="H36" s="107">
        <v>0</v>
      </c>
      <c r="I36" s="31"/>
    </row>
    <row r="37" spans="3:9" ht="35.1" customHeight="1" x14ac:dyDescent="0.2">
      <c r="C37" s="13"/>
      <c r="D37" s="90">
        <f t="shared" si="0"/>
        <v>28</v>
      </c>
      <c r="E37" s="479" t="s">
        <v>346</v>
      </c>
      <c r="F37" s="109" t="s">
        <v>126</v>
      </c>
      <c r="G37" s="486" t="s">
        <v>385</v>
      </c>
      <c r="H37" s="107">
        <v>18.12</v>
      </c>
      <c r="I37" s="31"/>
    </row>
    <row r="38" spans="3:9" ht="35.1" customHeight="1" x14ac:dyDescent="0.2">
      <c r="C38" s="13"/>
      <c r="D38" s="19">
        <f t="shared" si="0"/>
        <v>29</v>
      </c>
      <c r="E38" s="479" t="s">
        <v>347</v>
      </c>
      <c r="F38" s="109" t="s">
        <v>126</v>
      </c>
      <c r="G38" s="486" t="s">
        <v>386</v>
      </c>
      <c r="H38" s="107">
        <v>13.5</v>
      </c>
      <c r="I38" s="31"/>
    </row>
    <row r="39" spans="3:9" ht="35.1" customHeight="1" x14ac:dyDescent="0.2">
      <c r="C39" s="13"/>
      <c r="D39" s="19">
        <f t="shared" si="0"/>
        <v>30</v>
      </c>
      <c r="E39" s="479" t="s">
        <v>348</v>
      </c>
      <c r="F39" s="109" t="s">
        <v>126</v>
      </c>
      <c r="G39" s="486" t="s">
        <v>387</v>
      </c>
      <c r="H39" s="107">
        <v>3.63</v>
      </c>
      <c r="I39" s="31"/>
    </row>
    <row r="40" spans="3:9" ht="35.1" customHeight="1" x14ac:dyDescent="0.2">
      <c r="C40" s="13"/>
      <c r="D40" s="19">
        <f t="shared" si="0"/>
        <v>31</v>
      </c>
      <c r="E40" s="479" t="s">
        <v>349</v>
      </c>
      <c r="F40" s="109" t="s">
        <v>108</v>
      </c>
      <c r="G40" s="486" t="s">
        <v>388</v>
      </c>
      <c r="H40" s="107">
        <v>18.309999999999999</v>
      </c>
      <c r="I40" s="31"/>
    </row>
    <row r="41" spans="3:9" ht="35.1" customHeight="1" x14ac:dyDescent="0.2">
      <c r="C41" s="13"/>
      <c r="D41" s="90">
        <f t="shared" si="0"/>
        <v>32</v>
      </c>
      <c r="E41" s="479" t="s">
        <v>350</v>
      </c>
      <c r="F41" s="109" t="s">
        <v>108</v>
      </c>
      <c r="G41" s="486" t="s">
        <v>389</v>
      </c>
      <c r="H41" s="107">
        <v>4</v>
      </c>
      <c r="I41" s="31"/>
    </row>
    <row r="42" spans="3:9" ht="35.1" customHeight="1" x14ac:dyDescent="0.2">
      <c r="C42" s="13"/>
      <c r="D42" s="19">
        <f t="shared" si="0"/>
        <v>33</v>
      </c>
      <c r="E42" s="479" t="s">
        <v>351</v>
      </c>
      <c r="F42" s="109" t="s">
        <v>126</v>
      </c>
      <c r="G42" s="486" t="s">
        <v>390</v>
      </c>
      <c r="H42" s="107">
        <v>66.23</v>
      </c>
      <c r="I42" s="31"/>
    </row>
    <row r="43" spans="3:9" ht="35.1" customHeight="1" x14ac:dyDescent="0.2">
      <c r="C43" s="13"/>
      <c r="D43" s="19">
        <f t="shared" si="0"/>
        <v>34</v>
      </c>
      <c r="E43" s="479" t="s">
        <v>352</v>
      </c>
      <c r="F43" s="109" t="s">
        <v>108</v>
      </c>
      <c r="G43" s="486" t="s">
        <v>391</v>
      </c>
      <c r="H43" s="107">
        <v>1.92</v>
      </c>
      <c r="I43" s="31"/>
    </row>
    <row r="44" spans="3:9" ht="35.1" customHeight="1" x14ac:dyDescent="0.2">
      <c r="C44" s="13"/>
      <c r="D44" s="90">
        <f t="shared" si="0"/>
        <v>35</v>
      </c>
      <c r="E44" s="479" t="s">
        <v>353</v>
      </c>
      <c r="F44" s="109" t="s">
        <v>126</v>
      </c>
      <c r="G44" s="486" t="s">
        <v>392</v>
      </c>
      <c r="H44" s="107">
        <v>71.27</v>
      </c>
      <c r="I44" s="31"/>
    </row>
    <row r="45" spans="3:9" ht="35.1" customHeight="1" x14ac:dyDescent="0.2">
      <c r="C45" s="13"/>
      <c r="D45" s="19">
        <f t="shared" si="0"/>
        <v>36</v>
      </c>
      <c r="E45" s="479" t="s">
        <v>354</v>
      </c>
      <c r="F45" s="109" t="s">
        <v>126</v>
      </c>
      <c r="G45" s="486" t="s">
        <v>393</v>
      </c>
      <c r="H45" s="107">
        <v>7.8</v>
      </c>
      <c r="I45" s="31"/>
    </row>
    <row r="46" spans="3:9" ht="35.1" customHeight="1" x14ac:dyDescent="0.2">
      <c r="C46" s="13"/>
      <c r="D46" s="19">
        <f t="shared" si="0"/>
        <v>37</v>
      </c>
      <c r="E46" s="479" t="s">
        <v>355</v>
      </c>
      <c r="F46" s="109" t="s">
        <v>126</v>
      </c>
      <c r="G46" s="486" t="s">
        <v>394</v>
      </c>
      <c r="H46" s="107">
        <v>32.92</v>
      </c>
      <c r="I46" s="31"/>
    </row>
    <row r="47" spans="3:9" ht="35.1" customHeight="1" x14ac:dyDescent="0.2">
      <c r="C47" s="13"/>
      <c r="D47" s="19">
        <f t="shared" si="0"/>
        <v>38</v>
      </c>
      <c r="E47" s="479" t="s">
        <v>356</v>
      </c>
      <c r="F47" s="109" t="s">
        <v>126</v>
      </c>
      <c r="G47" s="486" t="s">
        <v>395</v>
      </c>
      <c r="H47" s="107">
        <v>3</v>
      </c>
      <c r="I47" s="31"/>
    </row>
    <row r="48" spans="3:9" ht="35.1" customHeight="1" x14ac:dyDescent="0.2">
      <c r="C48" s="13"/>
      <c r="D48" s="90">
        <f t="shared" si="0"/>
        <v>39</v>
      </c>
      <c r="E48" s="479" t="s">
        <v>357</v>
      </c>
      <c r="F48" s="109" t="s">
        <v>126</v>
      </c>
      <c r="G48" s="486" t="s">
        <v>396</v>
      </c>
      <c r="H48" s="107">
        <v>6.63</v>
      </c>
      <c r="I48" s="31"/>
    </row>
    <row r="49" spans="3:9" ht="19.5" customHeight="1" x14ac:dyDescent="0.2">
      <c r="C49" s="13"/>
      <c r="D49" s="19">
        <f t="shared" si="0"/>
        <v>40</v>
      </c>
      <c r="E49" s="104"/>
      <c r="F49" s="109"/>
      <c r="G49" s="106"/>
      <c r="H49" s="107"/>
      <c r="I49" s="31"/>
    </row>
    <row r="50" spans="3:9" ht="19.5" customHeight="1" x14ac:dyDescent="0.2">
      <c r="C50" s="13"/>
      <c r="D50" s="19">
        <f t="shared" si="0"/>
        <v>41</v>
      </c>
      <c r="E50" s="104"/>
      <c r="F50" s="109"/>
      <c r="G50" s="106"/>
      <c r="H50" s="107"/>
      <c r="I50" s="31"/>
    </row>
    <row r="51" spans="3:9" ht="19.5" customHeight="1" x14ac:dyDescent="0.2">
      <c r="C51" s="13"/>
      <c r="D51" s="19">
        <f t="shared" si="0"/>
        <v>42</v>
      </c>
      <c r="E51" s="104"/>
      <c r="F51" s="109"/>
      <c r="G51" s="106"/>
      <c r="H51" s="107"/>
      <c r="I51" s="31"/>
    </row>
    <row r="52" spans="3:9" ht="19.5" customHeight="1" x14ac:dyDescent="0.2">
      <c r="C52" s="13"/>
      <c r="D52" s="90">
        <f t="shared" si="0"/>
        <v>43</v>
      </c>
      <c r="E52" s="104"/>
      <c r="F52" s="109"/>
      <c r="G52" s="106"/>
      <c r="H52" s="107"/>
      <c r="I52" s="31"/>
    </row>
    <row r="53" spans="3:9" ht="19.5" customHeight="1" x14ac:dyDescent="0.2">
      <c r="C53" s="13"/>
      <c r="D53" s="19">
        <f t="shared" si="0"/>
        <v>44</v>
      </c>
      <c r="E53" s="104"/>
      <c r="F53" s="109"/>
      <c r="G53" s="106"/>
      <c r="H53" s="107"/>
      <c r="I53" s="31"/>
    </row>
    <row r="54" spans="3:9" ht="19.5" customHeight="1" x14ac:dyDescent="0.2">
      <c r="C54" s="13"/>
      <c r="D54" s="19">
        <f t="shared" si="0"/>
        <v>45</v>
      </c>
      <c r="E54" s="104"/>
      <c r="F54" s="109"/>
      <c r="G54" s="106"/>
      <c r="H54" s="107"/>
      <c r="I54" s="31"/>
    </row>
    <row r="55" spans="3:9" ht="19.5" customHeight="1" x14ac:dyDescent="0.2">
      <c r="C55" s="13"/>
      <c r="D55" s="90">
        <f t="shared" si="0"/>
        <v>46</v>
      </c>
      <c r="E55" s="104"/>
      <c r="F55" s="109"/>
      <c r="G55" s="106"/>
      <c r="H55" s="107"/>
      <c r="I55" s="31"/>
    </row>
    <row r="56" spans="3:9" ht="19.5" customHeight="1" x14ac:dyDescent="0.2">
      <c r="C56" s="13"/>
      <c r="D56" s="19">
        <f t="shared" si="0"/>
        <v>47</v>
      </c>
      <c r="E56" s="104"/>
      <c r="F56" s="109"/>
      <c r="G56" s="106"/>
      <c r="H56" s="107"/>
      <c r="I56" s="31"/>
    </row>
    <row r="57" spans="3:9" ht="19.5" customHeight="1" x14ac:dyDescent="0.2">
      <c r="C57" s="13"/>
      <c r="D57" s="19">
        <f t="shared" si="0"/>
        <v>48</v>
      </c>
      <c r="E57" s="104"/>
      <c r="F57" s="109"/>
      <c r="G57" s="106"/>
      <c r="H57" s="107"/>
      <c r="I57" s="31"/>
    </row>
    <row r="58" spans="3:9" ht="19.5" customHeight="1" x14ac:dyDescent="0.2">
      <c r="C58" s="13"/>
      <c r="D58" s="19">
        <f t="shared" si="0"/>
        <v>49</v>
      </c>
      <c r="E58" s="104"/>
      <c r="F58" s="109"/>
      <c r="G58" s="106"/>
      <c r="H58" s="107"/>
      <c r="I58" s="31"/>
    </row>
    <row r="59" spans="3:9" ht="19.5" customHeight="1" x14ac:dyDescent="0.2">
      <c r="C59" s="13"/>
      <c r="D59" s="90">
        <f t="shared" si="0"/>
        <v>50</v>
      </c>
      <c r="E59" s="104"/>
      <c r="F59" s="109"/>
      <c r="G59" s="106"/>
      <c r="H59" s="107"/>
      <c r="I59" s="31"/>
    </row>
    <row r="60" spans="3:9" ht="19.5" customHeight="1" x14ac:dyDescent="0.2">
      <c r="C60" s="13"/>
      <c r="D60" s="19">
        <f t="shared" si="0"/>
        <v>51</v>
      </c>
      <c r="E60" s="104"/>
      <c r="F60" s="109"/>
      <c r="G60" s="106"/>
      <c r="H60" s="107"/>
      <c r="I60" s="31"/>
    </row>
    <row r="61" spans="3:9" ht="19.5" customHeight="1" x14ac:dyDescent="0.2">
      <c r="C61" s="13"/>
      <c r="D61" s="19">
        <f t="shared" si="0"/>
        <v>52</v>
      </c>
      <c r="E61" s="104"/>
      <c r="F61" s="109"/>
      <c r="G61" s="106"/>
      <c r="H61" s="107"/>
      <c r="I61" s="31"/>
    </row>
    <row r="62" spans="3:9" ht="19.5" customHeight="1" x14ac:dyDescent="0.2">
      <c r="C62" s="13"/>
      <c r="D62" s="19">
        <f t="shared" si="0"/>
        <v>53</v>
      </c>
      <c r="E62" s="104"/>
      <c r="F62" s="109"/>
      <c r="G62" s="106"/>
      <c r="H62" s="107"/>
      <c r="I62" s="31"/>
    </row>
    <row r="63" spans="3:9" ht="19.5" customHeight="1" x14ac:dyDescent="0.2">
      <c r="C63" s="13"/>
      <c r="D63" s="90">
        <f t="shared" si="0"/>
        <v>54</v>
      </c>
      <c r="E63" s="104"/>
      <c r="F63" s="109"/>
      <c r="G63" s="106"/>
      <c r="H63" s="107"/>
      <c r="I63" s="31"/>
    </row>
    <row r="64" spans="3:9" ht="19.5" customHeight="1" x14ac:dyDescent="0.2">
      <c r="C64" s="13"/>
      <c r="D64" s="19">
        <f t="shared" si="0"/>
        <v>55</v>
      </c>
      <c r="E64" s="104"/>
      <c r="F64" s="109"/>
      <c r="G64" s="106"/>
      <c r="H64" s="107"/>
      <c r="I64" s="31"/>
    </row>
    <row r="65" spans="3:9" ht="19.5" customHeight="1" x14ac:dyDescent="0.2">
      <c r="C65" s="13"/>
      <c r="D65" s="19">
        <f t="shared" si="0"/>
        <v>56</v>
      </c>
      <c r="E65" s="104"/>
      <c r="F65" s="109"/>
      <c r="G65" s="106"/>
      <c r="H65" s="107"/>
      <c r="I65" s="31"/>
    </row>
    <row r="66" spans="3:9" ht="19.5" customHeight="1" x14ac:dyDescent="0.2">
      <c r="C66" s="13"/>
      <c r="D66" s="90">
        <f t="shared" si="0"/>
        <v>57</v>
      </c>
      <c r="E66" s="104"/>
      <c r="F66" s="109"/>
      <c r="G66" s="106"/>
      <c r="H66" s="107"/>
      <c r="I66" s="31"/>
    </row>
    <row r="67" spans="3:9" ht="19.5" customHeight="1" x14ac:dyDescent="0.2">
      <c r="C67" s="13"/>
      <c r="D67" s="19">
        <f t="shared" si="0"/>
        <v>58</v>
      </c>
      <c r="E67" s="104"/>
      <c r="F67" s="109"/>
      <c r="G67" s="106"/>
      <c r="H67" s="107"/>
      <c r="I67" s="31"/>
    </row>
    <row r="68" spans="3:9" ht="19.5" customHeight="1" x14ac:dyDescent="0.2">
      <c r="C68" s="13"/>
      <c r="D68" s="19">
        <f t="shared" si="0"/>
        <v>59</v>
      </c>
      <c r="E68" s="104"/>
      <c r="F68" s="109"/>
      <c r="G68" s="106"/>
      <c r="H68" s="107"/>
      <c r="I68" s="31"/>
    </row>
    <row r="69" spans="3:9" ht="19.5" customHeight="1" x14ac:dyDescent="0.2">
      <c r="C69" s="13"/>
      <c r="D69" s="90">
        <f t="shared" si="0"/>
        <v>60</v>
      </c>
      <c r="E69" s="104"/>
      <c r="F69" s="109"/>
      <c r="G69" s="106"/>
      <c r="H69" s="107"/>
      <c r="I69" s="31"/>
    </row>
    <row r="70" spans="3:9" ht="19.5" customHeight="1" x14ac:dyDescent="0.2">
      <c r="C70" s="13"/>
      <c r="D70" s="19">
        <f t="shared" si="0"/>
        <v>61</v>
      </c>
      <c r="E70" s="104"/>
      <c r="F70" s="109"/>
      <c r="G70" s="106"/>
      <c r="H70" s="107"/>
      <c r="I70" s="31"/>
    </row>
    <row r="71" spans="3:9" ht="19.5" customHeight="1" x14ac:dyDescent="0.2">
      <c r="C71" s="13"/>
      <c r="D71" s="19">
        <f t="shared" si="0"/>
        <v>62</v>
      </c>
      <c r="E71" s="104"/>
      <c r="F71" s="109"/>
      <c r="G71" s="106"/>
      <c r="H71" s="107"/>
      <c r="I71" s="31"/>
    </row>
    <row r="72" spans="3:9" ht="19.5" customHeight="1" x14ac:dyDescent="0.2">
      <c r="C72" s="13"/>
      <c r="D72" s="90">
        <f t="shared" si="0"/>
        <v>63</v>
      </c>
      <c r="E72" s="104"/>
      <c r="F72" s="109"/>
      <c r="G72" s="106"/>
      <c r="H72" s="107"/>
      <c r="I72" s="31"/>
    </row>
    <row r="73" spans="3:9" ht="19.5" customHeight="1" x14ac:dyDescent="0.2">
      <c r="C73" s="13"/>
      <c r="D73" s="19">
        <f t="shared" si="0"/>
        <v>64</v>
      </c>
      <c r="E73" s="104"/>
      <c r="F73" s="109"/>
      <c r="G73" s="106"/>
      <c r="H73" s="107"/>
      <c r="I73" s="31"/>
    </row>
    <row r="74" spans="3:9" ht="19.5" customHeight="1" x14ac:dyDescent="0.2">
      <c r="C74" s="13"/>
      <c r="D74" s="19">
        <f t="shared" si="0"/>
        <v>65</v>
      </c>
      <c r="E74" s="104"/>
      <c r="F74" s="109"/>
      <c r="G74" s="106"/>
      <c r="H74" s="107"/>
      <c r="I74" s="31"/>
    </row>
    <row r="75" spans="3:9" ht="19.5" customHeight="1" x14ac:dyDescent="0.2">
      <c r="C75" s="13"/>
      <c r="D75" s="90">
        <f t="shared" si="0"/>
        <v>66</v>
      </c>
      <c r="E75" s="104"/>
      <c r="F75" s="109"/>
      <c r="G75" s="106"/>
      <c r="H75" s="107"/>
      <c r="I75" s="31"/>
    </row>
    <row r="76" spans="3:9" ht="19.5" customHeight="1" x14ac:dyDescent="0.2">
      <c r="C76" s="13"/>
      <c r="D76" s="19">
        <f t="shared" si="0"/>
        <v>67</v>
      </c>
      <c r="E76" s="104"/>
      <c r="F76" s="109"/>
      <c r="G76" s="106"/>
      <c r="H76" s="107"/>
      <c r="I76" s="31"/>
    </row>
    <row r="77" spans="3:9" ht="19.5" customHeight="1" x14ac:dyDescent="0.2">
      <c r="C77" s="13"/>
      <c r="D77" s="19">
        <f t="shared" si="0"/>
        <v>68</v>
      </c>
      <c r="E77" s="104"/>
      <c r="F77" s="109"/>
      <c r="G77" s="106"/>
      <c r="H77" s="107"/>
      <c r="I77" s="31"/>
    </row>
    <row r="78" spans="3:9" ht="19.5" customHeight="1" x14ac:dyDescent="0.2">
      <c r="C78" s="13"/>
      <c r="D78" s="90">
        <f t="shared" si="0"/>
        <v>69</v>
      </c>
      <c r="E78" s="104"/>
      <c r="F78" s="109"/>
      <c r="G78" s="106"/>
      <c r="H78" s="107"/>
      <c r="I78" s="31"/>
    </row>
    <row r="79" spans="3:9" ht="19.5" customHeight="1" x14ac:dyDescent="0.2">
      <c r="C79" s="13"/>
      <c r="D79" s="19">
        <f t="shared" si="0"/>
        <v>70</v>
      </c>
      <c r="E79" s="104"/>
      <c r="F79" s="109"/>
      <c r="G79" s="106"/>
      <c r="H79" s="107"/>
      <c r="I79" s="31"/>
    </row>
    <row r="80" spans="3:9" ht="19.5" customHeight="1" x14ac:dyDescent="0.2">
      <c r="C80" s="13"/>
      <c r="D80" s="19">
        <f t="shared" si="0"/>
        <v>71</v>
      </c>
      <c r="E80" s="104"/>
      <c r="F80" s="109"/>
      <c r="G80" s="106"/>
      <c r="H80" s="107"/>
      <c r="I80" s="31"/>
    </row>
    <row r="81" spans="3:9" ht="19.5" customHeight="1" x14ac:dyDescent="0.2">
      <c r="C81" s="13"/>
      <c r="D81" s="90">
        <f t="shared" si="0"/>
        <v>72</v>
      </c>
      <c r="E81" s="104"/>
      <c r="F81" s="109"/>
      <c r="G81" s="106"/>
      <c r="H81" s="107"/>
      <c r="I81" s="31"/>
    </row>
    <row r="82" spans="3:9" ht="19.5" customHeight="1" x14ac:dyDescent="0.2">
      <c r="C82" s="13"/>
      <c r="D82" s="19">
        <f t="shared" si="0"/>
        <v>73</v>
      </c>
      <c r="E82" s="104"/>
      <c r="F82" s="109"/>
      <c r="G82" s="106"/>
      <c r="H82" s="107"/>
      <c r="I82" s="31"/>
    </row>
    <row r="83" spans="3:9" ht="19.5" customHeight="1" x14ac:dyDescent="0.2">
      <c r="C83" s="13"/>
      <c r="D83" s="19">
        <f t="shared" si="0"/>
        <v>74</v>
      </c>
      <c r="E83" s="104"/>
      <c r="F83" s="109"/>
      <c r="G83" s="106"/>
      <c r="H83" s="107"/>
      <c r="I83" s="31"/>
    </row>
    <row r="84" spans="3:9" ht="19.5" customHeight="1" x14ac:dyDescent="0.2">
      <c r="C84" s="13"/>
      <c r="D84" s="90">
        <f t="shared" si="0"/>
        <v>75</v>
      </c>
      <c r="E84" s="104"/>
      <c r="F84" s="109"/>
      <c r="G84" s="106"/>
      <c r="H84" s="107"/>
      <c r="I84" s="31"/>
    </row>
    <row r="85" spans="3:9" ht="19.5" customHeight="1" x14ac:dyDescent="0.2">
      <c r="C85" s="13"/>
      <c r="D85" s="19">
        <f t="shared" si="0"/>
        <v>76</v>
      </c>
      <c r="E85" s="104"/>
      <c r="F85" s="109"/>
      <c r="G85" s="106"/>
      <c r="H85" s="107"/>
      <c r="I85" s="31"/>
    </row>
    <row r="86" spans="3:9" ht="19.5" customHeight="1" x14ac:dyDescent="0.2">
      <c r="C86" s="13"/>
      <c r="D86" s="19">
        <f t="shared" si="0"/>
        <v>77</v>
      </c>
      <c r="E86" s="104"/>
      <c r="F86" s="109"/>
      <c r="G86" s="106"/>
      <c r="H86" s="107"/>
      <c r="I86" s="31"/>
    </row>
    <row r="87" spans="3:9" ht="19.5" customHeight="1" x14ac:dyDescent="0.2">
      <c r="C87" s="13"/>
      <c r="D87" s="90">
        <f t="shared" si="0"/>
        <v>78</v>
      </c>
      <c r="E87" s="104"/>
      <c r="F87" s="109"/>
      <c r="G87" s="106"/>
      <c r="H87" s="107"/>
      <c r="I87" s="31"/>
    </row>
    <row r="88" spans="3:9" ht="19.5" customHeight="1" x14ac:dyDescent="0.2">
      <c r="C88" s="13"/>
      <c r="D88" s="19">
        <f t="shared" si="0"/>
        <v>79</v>
      </c>
      <c r="E88" s="104"/>
      <c r="F88" s="109"/>
      <c r="G88" s="106"/>
      <c r="H88" s="107"/>
      <c r="I88" s="31"/>
    </row>
    <row r="89" spans="3:9" ht="19.5" customHeight="1" x14ac:dyDescent="0.2">
      <c r="C89" s="13"/>
      <c r="D89" s="19">
        <f t="shared" si="0"/>
        <v>80</v>
      </c>
      <c r="E89" s="104"/>
      <c r="F89" s="109"/>
      <c r="G89" s="106"/>
      <c r="H89" s="107"/>
      <c r="I89" s="31"/>
    </row>
    <row r="90" spans="3:9" ht="19.5" customHeight="1" x14ac:dyDescent="0.2">
      <c r="C90" s="13"/>
      <c r="D90" s="90">
        <f t="shared" si="0"/>
        <v>81</v>
      </c>
      <c r="E90" s="104"/>
      <c r="F90" s="109"/>
      <c r="G90" s="106"/>
      <c r="H90" s="107"/>
      <c r="I90" s="31"/>
    </row>
    <row r="91" spans="3:9" ht="19.5" customHeight="1" x14ac:dyDescent="0.2">
      <c r="C91" s="13"/>
      <c r="D91" s="19">
        <f t="shared" si="0"/>
        <v>82</v>
      </c>
      <c r="E91" s="104"/>
      <c r="F91" s="109"/>
      <c r="G91" s="106"/>
      <c r="H91" s="107"/>
      <c r="I91" s="31"/>
    </row>
    <row r="92" spans="3:9" ht="19.5" customHeight="1" x14ac:dyDescent="0.2">
      <c r="C92" s="13"/>
      <c r="D92" s="19">
        <f t="shared" si="0"/>
        <v>83</v>
      </c>
      <c r="E92" s="104"/>
      <c r="F92" s="109"/>
      <c r="G92" s="106"/>
      <c r="H92" s="107"/>
      <c r="I92" s="31"/>
    </row>
    <row r="93" spans="3:9" ht="19.5" customHeight="1" x14ac:dyDescent="0.2">
      <c r="C93" s="13"/>
      <c r="D93" s="90">
        <f t="shared" si="0"/>
        <v>84</v>
      </c>
      <c r="E93" s="104"/>
      <c r="F93" s="109"/>
      <c r="G93" s="106"/>
      <c r="H93" s="107"/>
      <c r="I93" s="31"/>
    </row>
    <row r="94" spans="3:9" ht="19.5" customHeight="1" x14ac:dyDescent="0.2">
      <c r="C94" s="13"/>
      <c r="D94" s="19">
        <f t="shared" si="0"/>
        <v>85</v>
      </c>
      <c r="E94" s="104"/>
      <c r="F94" s="109"/>
      <c r="G94" s="106"/>
      <c r="H94" s="107"/>
      <c r="I94" s="31"/>
    </row>
    <row r="95" spans="3:9" ht="19.5" customHeight="1" x14ac:dyDescent="0.2">
      <c r="C95" s="13"/>
      <c r="D95" s="19">
        <f t="shared" si="0"/>
        <v>86</v>
      </c>
      <c r="E95" s="104"/>
      <c r="F95" s="109"/>
      <c r="G95" s="106"/>
      <c r="H95" s="107"/>
      <c r="I95" s="31"/>
    </row>
    <row r="96" spans="3:9" ht="19.5" customHeight="1" x14ac:dyDescent="0.2">
      <c r="C96" s="13"/>
      <c r="D96" s="90">
        <f t="shared" si="0"/>
        <v>87</v>
      </c>
      <c r="E96" s="104"/>
      <c r="F96" s="109"/>
      <c r="G96" s="106"/>
      <c r="H96" s="107"/>
      <c r="I96" s="31"/>
    </row>
    <row r="97" spans="3:9" ht="19.5" customHeight="1" x14ac:dyDescent="0.2">
      <c r="C97" s="13"/>
      <c r="D97" s="19">
        <f t="shared" si="0"/>
        <v>88</v>
      </c>
      <c r="E97" s="104"/>
      <c r="F97" s="109"/>
      <c r="G97" s="106"/>
      <c r="H97" s="107"/>
      <c r="I97" s="31"/>
    </row>
    <row r="98" spans="3:9" ht="19.5" customHeight="1" x14ac:dyDescent="0.2">
      <c r="C98" s="13"/>
      <c r="D98" s="19">
        <f t="shared" si="0"/>
        <v>89</v>
      </c>
      <c r="E98" s="104"/>
      <c r="F98" s="109"/>
      <c r="G98" s="106"/>
      <c r="H98" s="107"/>
      <c r="I98" s="31"/>
    </row>
    <row r="99" spans="3:9" ht="19.5" customHeight="1" x14ac:dyDescent="0.2">
      <c r="C99" s="13"/>
      <c r="D99" s="90">
        <f t="shared" si="0"/>
        <v>90</v>
      </c>
      <c r="E99" s="104"/>
      <c r="F99" s="109"/>
      <c r="G99" s="106"/>
      <c r="H99" s="107"/>
      <c r="I99" s="31"/>
    </row>
    <row r="100" spans="3:9" ht="19.5" customHeight="1" x14ac:dyDescent="0.2">
      <c r="C100" s="13"/>
      <c r="D100" s="19">
        <f t="shared" si="0"/>
        <v>91</v>
      </c>
      <c r="E100" s="104"/>
      <c r="F100" s="109"/>
      <c r="G100" s="106"/>
      <c r="H100" s="107"/>
      <c r="I100" s="31"/>
    </row>
    <row r="101" spans="3:9" ht="19.5" customHeight="1" x14ac:dyDescent="0.2">
      <c r="C101" s="13"/>
      <c r="D101" s="19">
        <f t="shared" si="0"/>
        <v>92</v>
      </c>
      <c r="E101" s="104"/>
      <c r="F101" s="109"/>
      <c r="G101" s="106"/>
      <c r="H101" s="107"/>
      <c r="I101" s="31"/>
    </row>
    <row r="102" spans="3:9" ht="19.5" customHeight="1" x14ac:dyDescent="0.2">
      <c r="C102" s="13"/>
      <c r="D102" s="90">
        <f t="shared" si="0"/>
        <v>93</v>
      </c>
      <c r="E102" s="104"/>
      <c r="F102" s="109"/>
      <c r="G102" s="106"/>
      <c r="H102" s="107"/>
      <c r="I102" s="31"/>
    </row>
    <row r="103" spans="3:9" ht="19.5" customHeight="1" x14ac:dyDescent="0.2">
      <c r="C103" s="13"/>
      <c r="D103" s="19">
        <f t="shared" si="0"/>
        <v>94</v>
      </c>
      <c r="E103" s="104"/>
      <c r="F103" s="109"/>
      <c r="G103" s="106"/>
      <c r="H103" s="107"/>
      <c r="I103" s="31"/>
    </row>
    <row r="104" spans="3:9" ht="19.5" customHeight="1" x14ac:dyDescent="0.2">
      <c r="C104" s="13"/>
      <c r="D104" s="19">
        <f t="shared" si="0"/>
        <v>95</v>
      </c>
      <c r="E104" s="104"/>
      <c r="F104" s="109"/>
      <c r="G104" s="106"/>
      <c r="H104" s="107"/>
      <c r="I104" s="31"/>
    </row>
    <row r="105" spans="3:9" ht="19.5" customHeight="1" x14ac:dyDescent="0.2">
      <c r="C105" s="13"/>
      <c r="D105" s="90">
        <f t="shared" si="0"/>
        <v>96</v>
      </c>
      <c r="E105" s="104"/>
      <c r="F105" s="109"/>
      <c r="G105" s="106"/>
      <c r="H105" s="107"/>
      <c r="I105" s="31"/>
    </row>
    <row r="106" spans="3:9" ht="19.5" customHeight="1" x14ac:dyDescent="0.2">
      <c r="C106" s="13"/>
      <c r="D106" s="19">
        <f t="shared" si="0"/>
        <v>97</v>
      </c>
      <c r="E106" s="104"/>
      <c r="F106" s="109"/>
      <c r="G106" s="106"/>
      <c r="H106" s="107"/>
      <c r="I106" s="31"/>
    </row>
    <row r="107" spans="3:9" ht="19.5" customHeight="1" x14ac:dyDescent="0.2">
      <c r="C107" s="13"/>
      <c r="D107" s="19">
        <f t="shared" si="0"/>
        <v>98</v>
      </c>
      <c r="E107" s="104"/>
      <c r="F107" s="109"/>
      <c r="G107" s="106"/>
      <c r="H107" s="107"/>
      <c r="I107" s="31"/>
    </row>
    <row r="108" spans="3:9" ht="19.5" customHeight="1" x14ac:dyDescent="0.2">
      <c r="C108" s="13"/>
      <c r="D108" s="90">
        <f t="shared" si="0"/>
        <v>99</v>
      </c>
      <c r="E108" s="104"/>
      <c r="F108" s="109"/>
      <c r="G108" s="106"/>
      <c r="H108" s="107"/>
      <c r="I108" s="31"/>
    </row>
    <row r="109" spans="3:9" ht="19.5" customHeight="1" x14ac:dyDescent="0.2">
      <c r="C109" s="13"/>
      <c r="D109" s="19">
        <f t="shared" si="0"/>
        <v>100</v>
      </c>
      <c r="E109" s="104"/>
      <c r="F109" s="109"/>
      <c r="G109" s="106"/>
      <c r="H109" s="107"/>
      <c r="I109" s="31"/>
    </row>
    <row r="110" spans="3:9" ht="19.5" customHeight="1" x14ac:dyDescent="0.2">
      <c r="C110" s="13"/>
      <c r="D110" s="19">
        <f t="shared" si="0"/>
        <v>101</v>
      </c>
      <c r="E110" s="104"/>
      <c r="F110" s="109"/>
      <c r="G110" s="106"/>
      <c r="H110" s="107"/>
      <c r="I110" s="31"/>
    </row>
    <row r="111" spans="3:9" ht="19.5" customHeight="1" x14ac:dyDescent="0.2">
      <c r="C111" s="13"/>
      <c r="D111" s="90">
        <f t="shared" si="0"/>
        <v>102</v>
      </c>
      <c r="E111" s="104"/>
      <c r="F111" s="109"/>
      <c r="G111" s="106"/>
      <c r="H111" s="107"/>
      <c r="I111" s="31"/>
    </row>
    <row r="112" spans="3:9" ht="19.5" customHeight="1" x14ac:dyDescent="0.2">
      <c r="C112" s="13"/>
      <c r="D112" s="19">
        <f t="shared" si="0"/>
        <v>103</v>
      </c>
      <c r="E112" s="104"/>
      <c r="F112" s="109"/>
      <c r="G112" s="106"/>
      <c r="H112" s="107"/>
      <c r="I112" s="31"/>
    </row>
    <row r="113" spans="3:9" ht="19.5" customHeight="1" x14ac:dyDescent="0.2">
      <c r="C113" s="13"/>
      <c r="D113" s="19">
        <f t="shared" si="0"/>
        <v>104</v>
      </c>
      <c r="E113" s="104"/>
      <c r="F113" s="109"/>
      <c r="G113" s="106"/>
      <c r="H113" s="107"/>
      <c r="I113" s="31"/>
    </row>
    <row r="114" spans="3:9" ht="19.5" customHeight="1" x14ac:dyDescent="0.2">
      <c r="C114" s="13"/>
      <c r="D114" s="90">
        <f t="shared" si="0"/>
        <v>105</v>
      </c>
      <c r="E114" s="104"/>
      <c r="F114" s="109"/>
      <c r="G114" s="106"/>
      <c r="H114" s="107"/>
      <c r="I114" s="31"/>
    </row>
    <row r="115" spans="3:9" ht="19.5" customHeight="1" x14ac:dyDescent="0.2">
      <c r="C115" s="13"/>
      <c r="D115" s="19">
        <f t="shared" si="0"/>
        <v>106</v>
      </c>
      <c r="E115" s="104"/>
      <c r="F115" s="109"/>
      <c r="G115" s="106"/>
      <c r="H115" s="107"/>
      <c r="I115" s="31"/>
    </row>
    <row r="116" spans="3:9" ht="19.5" customHeight="1" x14ac:dyDescent="0.2">
      <c r="C116" s="13"/>
      <c r="D116" s="19">
        <f t="shared" si="0"/>
        <v>107</v>
      </c>
      <c r="E116" s="104"/>
      <c r="F116" s="109"/>
      <c r="G116" s="106"/>
      <c r="H116" s="107"/>
      <c r="I116" s="31"/>
    </row>
    <row r="117" spans="3:9" ht="19.5" customHeight="1" x14ac:dyDescent="0.2">
      <c r="C117" s="13"/>
      <c r="D117" s="90">
        <f t="shared" si="0"/>
        <v>108</v>
      </c>
      <c r="E117" s="104"/>
      <c r="F117" s="109"/>
      <c r="G117" s="106"/>
      <c r="H117" s="107"/>
      <c r="I117" s="31"/>
    </row>
    <row r="118" spans="3:9" ht="19.5" customHeight="1" x14ac:dyDescent="0.2">
      <c r="C118" s="13"/>
      <c r="D118" s="19">
        <f t="shared" si="0"/>
        <v>109</v>
      </c>
      <c r="E118" s="104"/>
      <c r="F118" s="109"/>
      <c r="G118" s="106"/>
      <c r="H118" s="107"/>
      <c r="I118" s="31"/>
    </row>
    <row r="119" spans="3:9" ht="19.5" customHeight="1" x14ac:dyDescent="0.2">
      <c r="C119" s="13"/>
      <c r="D119" s="19">
        <f t="shared" si="0"/>
        <v>110</v>
      </c>
      <c r="E119" s="104"/>
      <c r="F119" s="109"/>
      <c r="G119" s="106"/>
      <c r="H119" s="107"/>
      <c r="I119" s="31"/>
    </row>
    <row r="120" spans="3:9" ht="19.5" customHeight="1" x14ac:dyDescent="0.2">
      <c r="C120" s="13"/>
      <c r="D120" s="90">
        <f t="shared" si="0"/>
        <v>111</v>
      </c>
      <c r="E120" s="104"/>
      <c r="F120" s="109"/>
      <c r="G120" s="106"/>
      <c r="H120" s="107"/>
      <c r="I120" s="31"/>
    </row>
    <row r="121" spans="3:9" ht="19.5" customHeight="1" x14ac:dyDescent="0.2">
      <c r="C121" s="13"/>
      <c r="D121" s="19">
        <f t="shared" ref="D121:D149" si="1">D120+1</f>
        <v>112</v>
      </c>
      <c r="E121" s="104"/>
      <c r="F121" s="109"/>
      <c r="G121" s="106"/>
      <c r="H121" s="107"/>
      <c r="I121" s="31"/>
    </row>
    <row r="122" spans="3:9" ht="19.5" customHeight="1" x14ac:dyDescent="0.2">
      <c r="C122" s="13"/>
      <c r="D122" s="19">
        <f t="shared" si="1"/>
        <v>113</v>
      </c>
      <c r="E122" s="104"/>
      <c r="F122" s="109"/>
      <c r="G122" s="106"/>
      <c r="H122" s="107"/>
      <c r="I122" s="31"/>
    </row>
    <row r="123" spans="3:9" ht="19.5" customHeight="1" x14ac:dyDescent="0.2">
      <c r="C123" s="13"/>
      <c r="D123" s="90">
        <f t="shared" si="1"/>
        <v>114</v>
      </c>
      <c r="E123" s="104"/>
      <c r="F123" s="109"/>
      <c r="G123" s="106"/>
      <c r="H123" s="107"/>
      <c r="I123" s="31"/>
    </row>
    <row r="124" spans="3:9" ht="19.5" customHeight="1" x14ac:dyDescent="0.2">
      <c r="C124" s="13"/>
      <c r="D124" s="19">
        <f t="shared" si="1"/>
        <v>115</v>
      </c>
      <c r="E124" s="104"/>
      <c r="F124" s="109"/>
      <c r="G124" s="106"/>
      <c r="H124" s="107"/>
      <c r="I124" s="31"/>
    </row>
    <row r="125" spans="3:9" ht="19.5" customHeight="1" x14ac:dyDescent="0.2">
      <c r="C125" s="13"/>
      <c r="D125" s="19">
        <f t="shared" si="1"/>
        <v>116</v>
      </c>
      <c r="E125" s="104"/>
      <c r="F125" s="109"/>
      <c r="G125" s="106"/>
      <c r="H125" s="107"/>
      <c r="I125" s="31"/>
    </row>
    <row r="126" spans="3:9" ht="19.5" customHeight="1" x14ac:dyDescent="0.2">
      <c r="C126" s="13"/>
      <c r="D126" s="90">
        <f t="shared" si="1"/>
        <v>117</v>
      </c>
      <c r="E126" s="104"/>
      <c r="F126" s="109"/>
      <c r="G126" s="106"/>
      <c r="H126" s="107"/>
      <c r="I126" s="31"/>
    </row>
    <row r="127" spans="3:9" ht="19.5" customHeight="1" x14ac:dyDescent="0.2">
      <c r="C127" s="13"/>
      <c r="D127" s="19">
        <f t="shared" si="1"/>
        <v>118</v>
      </c>
      <c r="E127" s="104"/>
      <c r="F127" s="109"/>
      <c r="G127" s="106"/>
      <c r="H127" s="107"/>
      <c r="I127" s="31"/>
    </row>
    <row r="128" spans="3:9" ht="19.5" customHeight="1" x14ac:dyDescent="0.2">
      <c r="C128" s="13"/>
      <c r="D128" s="19">
        <f t="shared" si="1"/>
        <v>119</v>
      </c>
      <c r="E128" s="104"/>
      <c r="F128" s="109"/>
      <c r="G128" s="106"/>
      <c r="H128" s="107"/>
      <c r="I128" s="31"/>
    </row>
    <row r="129" spans="3:9" ht="19.5" customHeight="1" x14ac:dyDescent="0.2">
      <c r="C129" s="13"/>
      <c r="D129" s="90">
        <f t="shared" si="1"/>
        <v>120</v>
      </c>
      <c r="E129" s="104"/>
      <c r="F129" s="109"/>
      <c r="G129" s="106"/>
      <c r="H129" s="107"/>
      <c r="I129" s="31"/>
    </row>
    <row r="130" spans="3:9" ht="19.5" customHeight="1" x14ac:dyDescent="0.2">
      <c r="C130" s="13"/>
      <c r="D130" s="19">
        <f t="shared" si="1"/>
        <v>121</v>
      </c>
      <c r="E130" s="104"/>
      <c r="F130" s="109"/>
      <c r="G130" s="106"/>
      <c r="H130" s="107"/>
      <c r="I130" s="31"/>
    </row>
    <row r="131" spans="3:9" ht="19.5" customHeight="1" x14ac:dyDescent="0.2">
      <c r="C131" s="13"/>
      <c r="D131" s="19">
        <f t="shared" si="1"/>
        <v>122</v>
      </c>
      <c r="E131" s="104"/>
      <c r="F131" s="109"/>
      <c r="G131" s="106"/>
      <c r="H131" s="107"/>
      <c r="I131" s="31"/>
    </row>
    <row r="132" spans="3:9" ht="19.5" customHeight="1" x14ac:dyDescent="0.2">
      <c r="C132" s="13"/>
      <c r="D132" s="90">
        <f t="shared" si="1"/>
        <v>123</v>
      </c>
      <c r="E132" s="104"/>
      <c r="F132" s="109"/>
      <c r="G132" s="106"/>
      <c r="H132" s="107"/>
      <c r="I132" s="31"/>
    </row>
    <row r="133" spans="3:9" ht="19.5" customHeight="1" x14ac:dyDescent="0.2">
      <c r="C133" s="13"/>
      <c r="D133" s="19">
        <f t="shared" si="1"/>
        <v>124</v>
      </c>
      <c r="E133" s="104"/>
      <c r="F133" s="109"/>
      <c r="G133" s="106"/>
      <c r="H133" s="107"/>
      <c r="I133" s="31"/>
    </row>
    <row r="134" spans="3:9" ht="19.5" customHeight="1" x14ac:dyDescent="0.2">
      <c r="C134" s="13"/>
      <c r="D134" s="19">
        <f t="shared" si="1"/>
        <v>125</v>
      </c>
      <c r="E134" s="104"/>
      <c r="F134" s="109"/>
      <c r="G134" s="106"/>
      <c r="H134" s="107"/>
      <c r="I134" s="31"/>
    </row>
    <row r="135" spans="3:9" ht="19.5" customHeight="1" x14ac:dyDescent="0.2">
      <c r="C135" s="13"/>
      <c r="D135" s="90">
        <f t="shared" si="1"/>
        <v>126</v>
      </c>
      <c r="E135" s="104"/>
      <c r="F135" s="109"/>
      <c r="G135" s="106"/>
      <c r="H135" s="107"/>
      <c r="I135" s="31"/>
    </row>
    <row r="136" spans="3:9" ht="19.5" customHeight="1" x14ac:dyDescent="0.2">
      <c r="C136" s="13"/>
      <c r="D136" s="19">
        <f t="shared" si="1"/>
        <v>127</v>
      </c>
      <c r="E136" s="104"/>
      <c r="F136" s="109"/>
      <c r="G136" s="106"/>
      <c r="H136" s="107"/>
      <c r="I136" s="31"/>
    </row>
    <row r="137" spans="3:9" ht="19.5" customHeight="1" x14ac:dyDescent="0.2">
      <c r="C137" s="13"/>
      <c r="D137" s="19">
        <f t="shared" si="1"/>
        <v>128</v>
      </c>
      <c r="E137" s="104"/>
      <c r="F137" s="109"/>
      <c r="G137" s="106"/>
      <c r="H137" s="107"/>
      <c r="I137" s="31"/>
    </row>
    <row r="138" spans="3:9" ht="19.5" customHeight="1" x14ac:dyDescent="0.2">
      <c r="C138" s="13"/>
      <c r="D138" s="90">
        <f t="shared" si="1"/>
        <v>129</v>
      </c>
      <c r="E138" s="104"/>
      <c r="F138" s="109"/>
      <c r="G138" s="106"/>
      <c r="H138" s="107"/>
      <c r="I138" s="31"/>
    </row>
    <row r="139" spans="3:9" ht="19.5" customHeight="1" x14ac:dyDescent="0.2">
      <c r="C139" s="13"/>
      <c r="D139" s="19">
        <f t="shared" si="1"/>
        <v>130</v>
      </c>
      <c r="E139" s="104"/>
      <c r="F139" s="109"/>
      <c r="G139" s="106"/>
      <c r="H139" s="107"/>
      <c r="I139" s="31"/>
    </row>
    <row r="140" spans="3:9" ht="19.5" customHeight="1" x14ac:dyDescent="0.2">
      <c r="C140" s="13"/>
      <c r="D140" s="19">
        <f t="shared" si="1"/>
        <v>131</v>
      </c>
      <c r="E140" s="104"/>
      <c r="F140" s="109"/>
      <c r="G140" s="106"/>
      <c r="H140" s="107"/>
      <c r="I140" s="31"/>
    </row>
    <row r="141" spans="3:9" ht="19.5" customHeight="1" x14ac:dyDescent="0.2">
      <c r="C141" s="13"/>
      <c r="D141" s="90">
        <f t="shared" si="1"/>
        <v>132</v>
      </c>
      <c r="E141" s="104"/>
      <c r="F141" s="109"/>
      <c r="G141" s="106"/>
      <c r="H141" s="107"/>
      <c r="I141" s="31"/>
    </row>
    <row r="142" spans="3:9" ht="19.5" customHeight="1" x14ac:dyDescent="0.2">
      <c r="C142" s="13"/>
      <c r="D142" s="19">
        <f t="shared" si="1"/>
        <v>133</v>
      </c>
      <c r="E142" s="104"/>
      <c r="F142" s="109"/>
      <c r="G142" s="106"/>
      <c r="H142" s="107"/>
      <c r="I142" s="31"/>
    </row>
    <row r="143" spans="3:9" ht="19.5" customHeight="1" x14ac:dyDescent="0.2">
      <c r="C143" s="13"/>
      <c r="D143" s="19">
        <f t="shared" si="1"/>
        <v>134</v>
      </c>
      <c r="E143" s="104"/>
      <c r="F143" s="109"/>
      <c r="G143" s="106"/>
      <c r="H143" s="107"/>
      <c r="I143" s="31"/>
    </row>
    <row r="144" spans="3:9" ht="19.5" customHeight="1" x14ac:dyDescent="0.2">
      <c r="C144" s="13"/>
      <c r="D144" s="90">
        <f t="shared" si="1"/>
        <v>135</v>
      </c>
      <c r="E144" s="104"/>
      <c r="F144" s="109"/>
      <c r="G144" s="106"/>
      <c r="H144" s="107"/>
      <c r="I144" s="31"/>
    </row>
    <row r="145" spans="3:9" ht="19.5" customHeight="1" x14ac:dyDescent="0.2">
      <c r="C145" s="13"/>
      <c r="D145" s="19">
        <f t="shared" si="1"/>
        <v>136</v>
      </c>
      <c r="E145" s="104"/>
      <c r="F145" s="109"/>
      <c r="G145" s="106"/>
      <c r="H145" s="107"/>
      <c r="I145" s="31"/>
    </row>
    <row r="146" spans="3:9" ht="19.5" customHeight="1" x14ac:dyDescent="0.2">
      <c r="C146" s="13"/>
      <c r="D146" s="19">
        <f t="shared" si="1"/>
        <v>137</v>
      </c>
      <c r="E146" s="104"/>
      <c r="F146" s="109"/>
      <c r="G146" s="106"/>
      <c r="H146" s="107"/>
      <c r="I146" s="31"/>
    </row>
    <row r="147" spans="3:9" ht="19.5" customHeight="1" x14ac:dyDescent="0.2">
      <c r="C147" s="13"/>
      <c r="D147" s="90">
        <f t="shared" si="1"/>
        <v>138</v>
      </c>
      <c r="E147" s="104"/>
      <c r="F147" s="109"/>
      <c r="G147" s="106"/>
      <c r="H147" s="107"/>
      <c r="I147" s="31"/>
    </row>
    <row r="148" spans="3:9" ht="19.5" customHeight="1" x14ac:dyDescent="0.2">
      <c r="C148" s="13"/>
      <c r="D148" s="19">
        <f t="shared" si="1"/>
        <v>139</v>
      </c>
      <c r="E148" s="104"/>
      <c r="F148" s="109"/>
      <c r="G148" s="106"/>
      <c r="H148" s="107"/>
      <c r="I148" s="31"/>
    </row>
    <row r="149" spans="3:9" ht="19.5" customHeight="1" x14ac:dyDescent="0.2">
      <c r="C149" s="13"/>
      <c r="D149" s="19">
        <f t="shared" si="1"/>
        <v>140</v>
      </c>
      <c r="E149" s="332"/>
      <c r="F149" s="105"/>
      <c r="G149" s="106"/>
      <c r="H149" s="107"/>
      <c r="I149" s="31"/>
    </row>
    <row r="150" spans="3:9" ht="12.6" customHeight="1" thickBot="1" x14ac:dyDescent="0.25">
      <c r="C150" s="32"/>
      <c r="D150" s="33"/>
      <c r="E150" s="87"/>
      <c r="F150" s="58"/>
      <c r="G150" s="95"/>
      <c r="H150" s="96">
        <f>SUM(H10:H149)</f>
        <v>645.24999999999977</v>
      </c>
      <c r="I150" s="48"/>
    </row>
    <row r="151" spans="3:9" x14ac:dyDescent="0.2">
      <c r="H151" s="61"/>
    </row>
    <row r="170" spans="1:9" s="54" customFormat="1" ht="12.75" hidden="1" customHeight="1" x14ac:dyDescent="0.2">
      <c r="A170" s="6"/>
      <c r="B170" s="6"/>
      <c r="C170" s="6"/>
      <c r="D170" s="6"/>
      <c r="E170" s="84" t="s">
        <v>90</v>
      </c>
      <c r="G170" s="93"/>
      <c r="I170" s="6"/>
    </row>
    <row r="171" spans="1:9" s="54" customFormat="1" ht="12.75" hidden="1" customHeight="1" x14ac:dyDescent="0.2">
      <c r="A171" s="6"/>
      <c r="B171" s="6"/>
      <c r="C171" s="6"/>
      <c r="D171" s="6"/>
      <c r="E171" s="84" t="s">
        <v>88</v>
      </c>
      <c r="G171" s="93"/>
      <c r="I171" s="6"/>
    </row>
    <row r="172" spans="1:9" s="54" customFormat="1" ht="12.75" hidden="1" customHeight="1" x14ac:dyDescent="0.2">
      <c r="A172" s="6"/>
      <c r="B172" s="6"/>
      <c r="C172" s="6"/>
      <c r="D172" s="6"/>
      <c r="E172" s="84" t="s">
        <v>89</v>
      </c>
      <c r="G172" s="93"/>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90</v>
      </c>
    </row>
    <row r="202" spans="6:6" x14ac:dyDescent="0.2">
      <c r="F202" s="7" t="s">
        <v>125</v>
      </c>
    </row>
    <row r="203" spans="6:6" x14ac:dyDescent="0.2">
      <c r="F203" s="7" t="s">
        <v>126</v>
      </c>
    </row>
    <row r="204" spans="6:6" x14ac:dyDescent="0.2">
      <c r="F204" s="7" t="s">
        <v>108</v>
      </c>
    </row>
  </sheetData>
  <mergeCells count="2">
    <mergeCell ref="B4:E4"/>
    <mergeCell ref="E6:H6"/>
  </mergeCells>
  <dataValidations count="1">
    <dataValidation type="list" allowBlank="1" showInputMessage="1" showErrorMessage="1" sqref="F10:F149">
      <formula1>$F$201:$F$204</formula1>
    </dataValidation>
  </dataValidations>
  <pageMargins left="0.25" right="0.25" top="0.75" bottom="0.75" header="0.3" footer="0.3"/>
  <pageSetup paperSize="8" scale="58"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I1414"/>
  <sheetViews>
    <sheetView zoomScale="80" zoomScaleNormal="80" zoomScalePageLayoutView="80" workbookViewId="0">
      <pane ySplit="9" topLeftCell="A10" activePane="bottomLeft" state="frozen"/>
      <selection activeCell="A10" sqref="A10"/>
      <selection pane="bottomLeft" activeCell="O36" sqref="O36"/>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185</v>
      </c>
      <c r="H2" s="14"/>
    </row>
    <row r="3" spans="1:9" ht="16.350000000000001" customHeight="1" x14ac:dyDescent="0.2">
      <c r="B3" s="43" t="str">
        <f>'Revenue - NHC'!B3</f>
        <v>Ballarat (C)</v>
      </c>
    </row>
    <row r="4" spans="1:9" ht="13.5" thickBot="1" x14ac:dyDescent="0.25">
      <c r="B4" s="554"/>
      <c r="C4" s="554"/>
      <c r="D4" s="554"/>
      <c r="E4" s="554"/>
    </row>
    <row r="5" spans="1:9" ht="6.75" customHeight="1" x14ac:dyDescent="0.2">
      <c r="C5" s="120"/>
      <c r="D5" s="10"/>
      <c r="E5" s="85"/>
      <c r="F5" s="55"/>
      <c r="G5" s="94"/>
      <c r="H5" s="55"/>
      <c r="I5" s="125"/>
    </row>
    <row r="6" spans="1:9" x14ac:dyDescent="0.2">
      <c r="C6" s="13"/>
      <c r="D6" s="14"/>
      <c r="E6" s="557" t="s">
        <v>72</v>
      </c>
      <c r="F6" s="558"/>
      <c r="G6" s="558"/>
      <c r="H6" s="559"/>
      <c r="I6" s="31"/>
    </row>
    <row r="7" spans="1:9" ht="6.75" customHeight="1" x14ac:dyDescent="0.2">
      <c r="C7" s="13"/>
      <c r="D7" s="14"/>
      <c r="E7" s="86"/>
      <c r="F7" s="56"/>
      <c r="G7" s="160"/>
      <c r="H7" s="56"/>
      <c r="I7" s="31"/>
    </row>
    <row r="8" spans="1:9" ht="25.5" x14ac:dyDescent="0.2">
      <c r="C8" s="13"/>
      <c r="D8" s="14"/>
      <c r="E8" s="249" t="s">
        <v>100</v>
      </c>
      <c r="F8" s="250" t="s">
        <v>124</v>
      </c>
      <c r="G8" s="251" t="s">
        <v>171</v>
      </c>
      <c r="H8" s="251" t="s">
        <v>110</v>
      </c>
      <c r="I8" s="31"/>
    </row>
    <row r="9" spans="1:9" ht="7.5" customHeight="1" x14ac:dyDescent="0.2">
      <c r="C9" s="13"/>
      <c r="D9" s="14"/>
      <c r="E9" s="86"/>
      <c r="F9" s="57"/>
      <c r="G9" s="160"/>
      <c r="H9" s="56"/>
      <c r="I9" s="31"/>
    </row>
    <row r="10" spans="1:9" ht="12" customHeight="1" x14ac:dyDescent="0.2">
      <c r="C10" s="13"/>
      <c r="D10" s="292">
        <v>1</v>
      </c>
      <c r="E10" s="252" t="str">
        <f>IF(OR(VLOOKUP(D10,'Services - NHC'!$D$10:$F$149,2,FALSE)="",VLOOKUP(D10,'Services - NHC'!$D$10:$F$149,2,FALSE)="[Enter service]"),"",VLOOKUP(D10,'Services - NHC'!$D$10:$F$149,2,FALSE))</f>
        <v>Ballarat Aquatic &amp; Lifestyle Centre</v>
      </c>
      <c r="F10" s="253" t="str">
        <f>IF(OR(VLOOKUP(D10,'Services - NHC'!$D$10:$F$149,3,FALSE)="",VLOOKUP(D10,'Services - NHC'!$D$10:$F$149,3,FALSE)="[Select]"),"",VLOOKUP(D10,'Services - NHC'!$D$10:$F$149,3,FALSE))</f>
        <v>External</v>
      </c>
      <c r="G10" s="254"/>
      <c r="H10" s="489"/>
      <c r="I10" s="31"/>
    </row>
    <row r="11" spans="1:9" s="88" customFormat="1" ht="12" customHeight="1" x14ac:dyDescent="0.2">
      <c r="C11" s="89"/>
      <c r="D11" s="292"/>
      <c r="E11" s="256" t="str">
        <f>E10</f>
        <v>Ballarat Aquatic &amp; Lifestyle Centre</v>
      </c>
      <c r="F11" s="281" t="str">
        <f>F10</f>
        <v>External</v>
      </c>
      <c r="G11" s="257"/>
      <c r="H11" s="490"/>
      <c r="I11" s="91"/>
    </row>
    <row r="12" spans="1:9" ht="12" customHeight="1" x14ac:dyDescent="0.2">
      <c r="C12" s="13"/>
      <c r="D12" s="292"/>
      <c r="E12" s="256" t="str">
        <f t="shared" ref="E12:E19" si="0">E11</f>
        <v>Ballarat Aquatic &amp; Lifestyle Centre</v>
      </c>
      <c r="F12" s="256" t="str">
        <f t="shared" ref="F12:F19" si="1">F11</f>
        <v>External</v>
      </c>
      <c r="G12" s="257"/>
      <c r="H12" s="490"/>
      <c r="I12" s="31"/>
    </row>
    <row r="13" spans="1:9" ht="12" customHeight="1" x14ac:dyDescent="0.2">
      <c r="C13" s="13"/>
      <c r="D13" s="292"/>
      <c r="E13" s="256" t="str">
        <f t="shared" si="0"/>
        <v>Ballarat Aquatic &amp; Lifestyle Centre</v>
      </c>
      <c r="F13" s="256" t="str">
        <f t="shared" si="1"/>
        <v>External</v>
      </c>
      <c r="G13" s="257"/>
      <c r="H13" s="490"/>
      <c r="I13" s="31"/>
    </row>
    <row r="14" spans="1:9" ht="12" customHeight="1" x14ac:dyDescent="0.2">
      <c r="C14" s="13"/>
      <c r="D14" s="292"/>
      <c r="E14" s="256" t="str">
        <f t="shared" si="0"/>
        <v>Ballarat Aquatic &amp; Lifestyle Centre</v>
      </c>
      <c r="F14" s="256" t="str">
        <f t="shared" si="1"/>
        <v>External</v>
      </c>
      <c r="G14" s="257"/>
      <c r="H14" s="490"/>
      <c r="I14" s="31"/>
    </row>
    <row r="15" spans="1:9" ht="12" customHeight="1" x14ac:dyDescent="0.2">
      <c r="C15" s="13"/>
      <c r="D15" s="292"/>
      <c r="E15" s="256" t="str">
        <f t="shared" si="0"/>
        <v>Ballarat Aquatic &amp; Lifestyle Centre</v>
      </c>
      <c r="F15" s="256" t="str">
        <f t="shared" si="1"/>
        <v>External</v>
      </c>
      <c r="G15" s="257"/>
      <c r="H15" s="491"/>
      <c r="I15" s="31"/>
    </row>
    <row r="16" spans="1:9" ht="12" customHeight="1" x14ac:dyDescent="0.2">
      <c r="C16" s="13"/>
      <c r="D16" s="292"/>
      <c r="E16" s="256" t="str">
        <f t="shared" si="0"/>
        <v>Ballarat Aquatic &amp; Lifestyle Centre</v>
      </c>
      <c r="F16" s="256" t="str">
        <f t="shared" si="1"/>
        <v>External</v>
      </c>
      <c r="G16" s="257"/>
      <c r="H16" s="491"/>
      <c r="I16" s="31"/>
    </row>
    <row r="17" spans="3:9" ht="12" customHeight="1" x14ac:dyDescent="0.2">
      <c r="C17" s="13"/>
      <c r="D17" s="292"/>
      <c r="E17" s="256" t="str">
        <f t="shared" si="0"/>
        <v>Ballarat Aquatic &amp; Lifestyle Centre</v>
      </c>
      <c r="F17" s="256" t="str">
        <f t="shared" si="1"/>
        <v>External</v>
      </c>
      <c r="G17" s="257"/>
      <c r="H17" s="491"/>
      <c r="I17" s="31"/>
    </row>
    <row r="18" spans="3:9" ht="12" customHeight="1" x14ac:dyDescent="0.2">
      <c r="C18" s="13"/>
      <c r="D18" s="292"/>
      <c r="E18" s="256" t="str">
        <f t="shared" si="0"/>
        <v>Ballarat Aquatic &amp; Lifestyle Centre</v>
      </c>
      <c r="F18" s="256" t="str">
        <f t="shared" si="1"/>
        <v>External</v>
      </c>
      <c r="G18" s="257"/>
      <c r="H18" s="491"/>
      <c r="I18" s="31"/>
    </row>
    <row r="19" spans="3:9" ht="12" customHeight="1" x14ac:dyDescent="0.2">
      <c r="C19" s="13"/>
      <c r="D19" s="292"/>
      <c r="E19" s="256" t="str">
        <f t="shared" si="0"/>
        <v>Ballarat Aquatic &amp; Lifestyle Centre</v>
      </c>
      <c r="F19" s="256" t="str">
        <f t="shared" si="1"/>
        <v>External</v>
      </c>
      <c r="G19" s="257"/>
      <c r="H19" s="491"/>
      <c r="I19" s="31"/>
    </row>
    <row r="20" spans="3:9" ht="12" customHeight="1" x14ac:dyDescent="0.2">
      <c r="C20" s="13"/>
      <c r="D20" s="293">
        <v>2</v>
      </c>
      <c r="E20" s="252" t="str">
        <f>IF(OR(VLOOKUP(D20,'Services - NHC'!$D$10:$F$149,2,FALSE)="",VLOOKUP(D20,'Services - NHC'!$D$10:$F$149,2,FALSE)="[Enter service]"),"",VLOOKUP(D20,'Services - NHC'!$D$10:$F$149,2,FALSE))</f>
        <v>Financial Services</v>
      </c>
      <c r="F20" s="253" t="str">
        <f>IF(OR(VLOOKUP(D20,'Services - NHC'!$D$10:$F$149,3,FALSE)="",VLOOKUP(D20,'Services - NHC'!$D$10:$F$149,3,FALSE)="[Select]"),"",VLOOKUP(D20,'Services - NHC'!$D$10:$F$149,3,FALSE))</f>
        <v>Internal</v>
      </c>
      <c r="G20" s="254"/>
      <c r="H20" s="489"/>
      <c r="I20" s="31"/>
    </row>
    <row r="21" spans="3:9" ht="12" customHeight="1" x14ac:dyDescent="0.2">
      <c r="C21" s="13"/>
      <c r="D21" s="293"/>
      <c r="E21" s="256" t="str">
        <f t="shared" ref="E21:E29" si="2">E20</f>
        <v>Financial Services</v>
      </c>
      <c r="F21" s="256" t="str">
        <f t="shared" ref="F21:F29" si="3">F20</f>
        <v>Internal</v>
      </c>
      <c r="G21" s="257"/>
      <c r="H21" s="491"/>
      <c r="I21" s="31"/>
    </row>
    <row r="22" spans="3:9" ht="12" customHeight="1" x14ac:dyDescent="0.2">
      <c r="C22" s="13"/>
      <c r="D22" s="293"/>
      <c r="E22" s="256" t="str">
        <f t="shared" si="2"/>
        <v>Financial Services</v>
      </c>
      <c r="F22" s="256" t="str">
        <f t="shared" si="3"/>
        <v>Internal</v>
      </c>
      <c r="G22" s="257"/>
      <c r="H22" s="491"/>
      <c r="I22" s="31"/>
    </row>
    <row r="23" spans="3:9" ht="12" customHeight="1" x14ac:dyDescent="0.2">
      <c r="C23" s="13"/>
      <c r="D23" s="293"/>
      <c r="E23" s="256" t="str">
        <f t="shared" si="2"/>
        <v>Financial Services</v>
      </c>
      <c r="F23" s="256" t="str">
        <f t="shared" si="3"/>
        <v>Internal</v>
      </c>
      <c r="G23" s="257"/>
      <c r="H23" s="491"/>
      <c r="I23" s="31"/>
    </row>
    <row r="24" spans="3:9" ht="12" customHeight="1" x14ac:dyDescent="0.2">
      <c r="C24" s="13"/>
      <c r="D24" s="293"/>
      <c r="E24" s="256" t="str">
        <f t="shared" si="2"/>
        <v>Financial Services</v>
      </c>
      <c r="F24" s="256" t="str">
        <f t="shared" si="3"/>
        <v>Internal</v>
      </c>
      <c r="G24" s="257"/>
      <c r="H24" s="491"/>
      <c r="I24" s="31"/>
    </row>
    <row r="25" spans="3:9" ht="12" customHeight="1" x14ac:dyDescent="0.2">
      <c r="C25" s="13"/>
      <c r="D25" s="293"/>
      <c r="E25" s="256" t="str">
        <f t="shared" si="2"/>
        <v>Financial Services</v>
      </c>
      <c r="F25" s="256" t="str">
        <f t="shared" si="3"/>
        <v>Internal</v>
      </c>
      <c r="G25" s="257"/>
      <c r="H25" s="491"/>
      <c r="I25" s="31"/>
    </row>
    <row r="26" spans="3:9" ht="12" customHeight="1" x14ac:dyDescent="0.2">
      <c r="C26" s="13"/>
      <c r="D26" s="293"/>
      <c r="E26" s="256" t="str">
        <f t="shared" si="2"/>
        <v>Financial Services</v>
      </c>
      <c r="F26" s="256" t="str">
        <f t="shared" si="3"/>
        <v>Internal</v>
      </c>
      <c r="G26" s="257"/>
      <c r="H26" s="491"/>
      <c r="I26" s="31"/>
    </row>
    <row r="27" spans="3:9" ht="12" customHeight="1" x14ac:dyDescent="0.2">
      <c r="C27" s="13"/>
      <c r="D27" s="293"/>
      <c r="E27" s="256" t="str">
        <f t="shared" si="2"/>
        <v>Financial Services</v>
      </c>
      <c r="F27" s="256" t="str">
        <f t="shared" si="3"/>
        <v>Internal</v>
      </c>
      <c r="G27" s="257"/>
      <c r="H27" s="491"/>
      <c r="I27" s="31"/>
    </row>
    <row r="28" spans="3:9" ht="12" customHeight="1" x14ac:dyDescent="0.2">
      <c r="C28" s="13"/>
      <c r="D28" s="293"/>
      <c r="E28" s="256" t="str">
        <f t="shared" si="2"/>
        <v>Financial Services</v>
      </c>
      <c r="F28" s="256" t="str">
        <f t="shared" si="3"/>
        <v>Internal</v>
      </c>
      <c r="G28" s="257"/>
      <c r="H28" s="491"/>
      <c r="I28" s="31"/>
    </row>
    <row r="29" spans="3:9" ht="12" customHeight="1" x14ac:dyDescent="0.2">
      <c r="C29" s="13"/>
      <c r="D29" s="293"/>
      <c r="E29" s="256" t="str">
        <f t="shared" si="2"/>
        <v>Financial Services</v>
      </c>
      <c r="F29" s="256" t="str">
        <f t="shared" si="3"/>
        <v>Internal</v>
      </c>
      <c r="G29" s="257"/>
      <c r="H29" s="491"/>
      <c r="I29" s="31"/>
    </row>
    <row r="30" spans="3:9" ht="12" customHeight="1" x14ac:dyDescent="0.2">
      <c r="C30" s="13"/>
      <c r="D30" s="293">
        <v>3</v>
      </c>
      <c r="E30" s="252" t="str">
        <f>IF(OR(VLOOKUP(D30,'Services - NHC'!$D$10:$F$149,2,FALSE)="",VLOOKUP(D30,'Services - NHC'!$D$10:$F$149,2,FALSE)="[Enter service]"),"",VLOOKUP(D30,'Services - NHC'!$D$10:$F$149,2,FALSE))</f>
        <v>Occupational Health &amp; Safety</v>
      </c>
      <c r="F30" s="253" t="str">
        <f>IF(OR(VLOOKUP(D30,'Services - NHC'!$D$10:$F$149,3,FALSE)="",VLOOKUP(D30,'Services - NHC'!$D$10:$F$149,3,FALSE)="[Select]"),"",VLOOKUP(D30,'Services - NHC'!$D$10:$F$149,3,FALSE))</f>
        <v>Internal</v>
      </c>
      <c r="G30" s="254"/>
      <c r="H30" s="489"/>
      <c r="I30" s="31"/>
    </row>
    <row r="31" spans="3:9" ht="12" customHeight="1" x14ac:dyDescent="0.2">
      <c r="C31" s="13"/>
      <c r="D31" s="293"/>
      <c r="E31" s="256" t="str">
        <f t="shared" ref="E31:E39" si="4">E30</f>
        <v>Occupational Health &amp; Safety</v>
      </c>
      <c r="F31" s="256" t="str">
        <f t="shared" ref="F31:F39" si="5">F30</f>
        <v>Internal</v>
      </c>
      <c r="G31" s="257"/>
      <c r="H31" s="491"/>
      <c r="I31" s="31"/>
    </row>
    <row r="32" spans="3:9" ht="12" customHeight="1" x14ac:dyDescent="0.2">
      <c r="C32" s="13"/>
      <c r="D32" s="293"/>
      <c r="E32" s="256" t="str">
        <f t="shared" si="4"/>
        <v>Occupational Health &amp; Safety</v>
      </c>
      <c r="F32" s="256" t="str">
        <f t="shared" si="5"/>
        <v>Internal</v>
      </c>
      <c r="G32" s="257"/>
      <c r="H32" s="491"/>
      <c r="I32" s="31"/>
    </row>
    <row r="33" spans="3:9" ht="12" customHeight="1" x14ac:dyDescent="0.2">
      <c r="C33" s="13"/>
      <c r="D33" s="293"/>
      <c r="E33" s="256" t="str">
        <f t="shared" si="4"/>
        <v>Occupational Health &amp; Safety</v>
      </c>
      <c r="F33" s="256" t="str">
        <f t="shared" si="5"/>
        <v>Internal</v>
      </c>
      <c r="G33" s="257"/>
      <c r="H33" s="491"/>
      <c r="I33" s="31"/>
    </row>
    <row r="34" spans="3:9" ht="12" customHeight="1" x14ac:dyDescent="0.2">
      <c r="C34" s="13"/>
      <c r="D34" s="293"/>
      <c r="E34" s="256" t="str">
        <f t="shared" si="4"/>
        <v>Occupational Health &amp; Safety</v>
      </c>
      <c r="F34" s="256" t="str">
        <f t="shared" si="5"/>
        <v>Internal</v>
      </c>
      <c r="G34" s="257"/>
      <c r="H34" s="491"/>
      <c r="I34" s="31"/>
    </row>
    <row r="35" spans="3:9" ht="12" customHeight="1" x14ac:dyDescent="0.2">
      <c r="C35" s="13"/>
      <c r="D35" s="293"/>
      <c r="E35" s="256" t="str">
        <f t="shared" si="4"/>
        <v>Occupational Health &amp; Safety</v>
      </c>
      <c r="F35" s="256" t="str">
        <f t="shared" si="5"/>
        <v>Internal</v>
      </c>
      <c r="G35" s="257"/>
      <c r="H35" s="491"/>
      <c r="I35" s="31"/>
    </row>
    <row r="36" spans="3:9" ht="12" customHeight="1" x14ac:dyDescent="0.2">
      <c r="C36" s="13"/>
      <c r="D36" s="293"/>
      <c r="E36" s="256" t="str">
        <f t="shared" si="4"/>
        <v>Occupational Health &amp; Safety</v>
      </c>
      <c r="F36" s="256" t="str">
        <f t="shared" si="5"/>
        <v>Internal</v>
      </c>
      <c r="G36" s="257"/>
      <c r="H36" s="491"/>
      <c r="I36" s="31"/>
    </row>
    <row r="37" spans="3:9" ht="12" customHeight="1" x14ac:dyDescent="0.2">
      <c r="C37" s="13"/>
      <c r="D37" s="293"/>
      <c r="E37" s="256" t="str">
        <f t="shared" si="4"/>
        <v>Occupational Health &amp; Safety</v>
      </c>
      <c r="F37" s="256" t="str">
        <f t="shared" si="5"/>
        <v>Internal</v>
      </c>
      <c r="G37" s="257"/>
      <c r="H37" s="491"/>
      <c r="I37" s="31"/>
    </row>
    <row r="38" spans="3:9" ht="12" customHeight="1" x14ac:dyDescent="0.2">
      <c r="C38" s="13"/>
      <c r="D38" s="293"/>
      <c r="E38" s="256" t="str">
        <f t="shared" si="4"/>
        <v>Occupational Health &amp; Safety</v>
      </c>
      <c r="F38" s="256" t="str">
        <f t="shared" si="5"/>
        <v>Internal</v>
      </c>
      <c r="G38" s="257"/>
      <c r="H38" s="491"/>
      <c r="I38" s="31"/>
    </row>
    <row r="39" spans="3:9" ht="12" customHeight="1" x14ac:dyDescent="0.2">
      <c r="C39" s="13"/>
      <c r="D39" s="293"/>
      <c r="E39" s="256" t="str">
        <f t="shared" si="4"/>
        <v>Occupational Health &amp; Safety</v>
      </c>
      <c r="F39" s="256" t="str">
        <f t="shared" si="5"/>
        <v>Internal</v>
      </c>
      <c r="G39" s="257"/>
      <c r="H39" s="491"/>
      <c r="I39" s="31"/>
    </row>
    <row r="40" spans="3:9" ht="12" customHeight="1" x14ac:dyDescent="0.2">
      <c r="C40" s="13"/>
      <c r="D40" s="293">
        <v>4</v>
      </c>
      <c r="E40" s="252" t="str">
        <f>IF(OR(VLOOKUP(D40,'Services - NHC'!$D$10:$F$149,2,FALSE)="",VLOOKUP(D40,'Services - NHC'!$D$10:$F$149,2,FALSE)="[Enter service]"),"",VLOOKUP(D40,'Services - NHC'!$D$10:$F$149,2,FALSE))</f>
        <v>People &amp; Culture</v>
      </c>
      <c r="F40" s="253" t="str">
        <f>IF(OR(VLOOKUP(D40,'Services - NHC'!$D$10:$F$149,3,FALSE)="",VLOOKUP(D40,'Services - NHC'!$D$10:$F$149,3,FALSE)="[Select]"),"",VLOOKUP(D40,'Services - NHC'!$D$10:$F$149,3,FALSE))</f>
        <v>Internal</v>
      </c>
      <c r="G40" s="254"/>
      <c r="H40" s="489"/>
      <c r="I40" s="31"/>
    </row>
    <row r="41" spans="3:9" ht="12" customHeight="1" x14ac:dyDescent="0.2">
      <c r="C41" s="13"/>
      <c r="D41" s="293"/>
      <c r="E41" s="256" t="str">
        <f t="shared" ref="E41:E49" si="6">E40</f>
        <v>People &amp; Culture</v>
      </c>
      <c r="F41" s="256" t="str">
        <f t="shared" ref="F41:F49" si="7">F40</f>
        <v>Internal</v>
      </c>
      <c r="G41" s="257"/>
      <c r="H41" s="491"/>
      <c r="I41" s="31"/>
    </row>
    <row r="42" spans="3:9" ht="12" customHeight="1" x14ac:dyDescent="0.2">
      <c r="C42" s="13"/>
      <c r="D42" s="293"/>
      <c r="E42" s="256" t="str">
        <f t="shared" si="6"/>
        <v>People &amp; Culture</v>
      </c>
      <c r="F42" s="256" t="str">
        <f t="shared" si="7"/>
        <v>Internal</v>
      </c>
      <c r="G42" s="257"/>
      <c r="H42" s="491"/>
      <c r="I42" s="31"/>
    </row>
    <row r="43" spans="3:9" ht="12" customHeight="1" x14ac:dyDescent="0.2">
      <c r="C43" s="13"/>
      <c r="D43" s="293"/>
      <c r="E43" s="256" t="str">
        <f t="shared" si="6"/>
        <v>People &amp; Culture</v>
      </c>
      <c r="F43" s="256" t="str">
        <f t="shared" si="7"/>
        <v>Internal</v>
      </c>
      <c r="G43" s="257"/>
      <c r="H43" s="491"/>
      <c r="I43" s="31"/>
    </row>
    <row r="44" spans="3:9" ht="12" customHeight="1" x14ac:dyDescent="0.2">
      <c r="C44" s="13"/>
      <c r="D44" s="293"/>
      <c r="E44" s="256" t="str">
        <f t="shared" si="6"/>
        <v>People &amp; Culture</v>
      </c>
      <c r="F44" s="256" t="str">
        <f t="shared" si="7"/>
        <v>Internal</v>
      </c>
      <c r="G44" s="257"/>
      <c r="H44" s="491"/>
      <c r="I44" s="31"/>
    </row>
    <row r="45" spans="3:9" ht="12" customHeight="1" x14ac:dyDescent="0.2">
      <c r="C45" s="13"/>
      <c r="D45" s="293"/>
      <c r="E45" s="256" t="str">
        <f t="shared" si="6"/>
        <v>People &amp; Culture</v>
      </c>
      <c r="F45" s="256" t="str">
        <f t="shared" si="7"/>
        <v>Internal</v>
      </c>
      <c r="G45" s="257"/>
      <c r="H45" s="491"/>
      <c r="I45" s="31"/>
    </row>
    <row r="46" spans="3:9" ht="12" customHeight="1" x14ac:dyDescent="0.2">
      <c r="C46" s="13"/>
      <c r="D46" s="293"/>
      <c r="E46" s="256" t="str">
        <f t="shared" si="6"/>
        <v>People &amp; Culture</v>
      </c>
      <c r="F46" s="256" t="str">
        <f t="shared" si="7"/>
        <v>Internal</v>
      </c>
      <c r="G46" s="257"/>
      <c r="H46" s="491"/>
      <c r="I46" s="31"/>
    </row>
    <row r="47" spans="3:9" ht="12" customHeight="1" x14ac:dyDescent="0.2">
      <c r="C47" s="13"/>
      <c r="D47" s="293"/>
      <c r="E47" s="256" t="str">
        <f t="shared" si="6"/>
        <v>People &amp; Culture</v>
      </c>
      <c r="F47" s="256" t="str">
        <f t="shared" si="7"/>
        <v>Internal</v>
      </c>
      <c r="G47" s="257"/>
      <c r="H47" s="491"/>
      <c r="I47" s="31"/>
    </row>
    <row r="48" spans="3:9" ht="12" customHeight="1" x14ac:dyDescent="0.2">
      <c r="C48" s="13"/>
      <c r="D48" s="293"/>
      <c r="E48" s="256" t="str">
        <f t="shared" si="6"/>
        <v>People &amp; Culture</v>
      </c>
      <c r="F48" s="256" t="str">
        <f t="shared" si="7"/>
        <v>Internal</v>
      </c>
      <c r="G48" s="257"/>
      <c r="H48" s="491"/>
      <c r="I48" s="31"/>
    </row>
    <row r="49" spans="3:9" ht="12" customHeight="1" x14ac:dyDescent="0.2">
      <c r="C49" s="13"/>
      <c r="D49" s="293"/>
      <c r="E49" s="256" t="str">
        <f t="shared" si="6"/>
        <v>People &amp; Culture</v>
      </c>
      <c r="F49" s="256" t="str">
        <f t="shared" si="7"/>
        <v>Internal</v>
      </c>
      <c r="G49" s="257"/>
      <c r="H49" s="491"/>
      <c r="I49" s="31"/>
    </row>
    <row r="50" spans="3:9" ht="12" customHeight="1" x14ac:dyDescent="0.2">
      <c r="C50" s="13"/>
      <c r="D50" s="293">
        <v>5</v>
      </c>
      <c r="E50" s="252" t="str">
        <f>IF(OR(VLOOKUP(D50,'Services - NHC'!$D$10:$F$149,2,FALSE)="",VLOOKUP(D50,'Services - NHC'!$D$10:$F$149,2,FALSE)="[Enter service]"),"",VLOOKUP(D50,'Services - NHC'!$D$10:$F$149,2,FALSE))</f>
        <v>Risk Management</v>
      </c>
      <c r="F50" s="253" t="str">
        <f>IF(OR(VLOOKUP(D50,'Services - NHC'!$D$10:$F$149,3,FALSE)="",VLOOKUP(D50,'Services - NHC'!$D$10:$F$149,3,FALSE)="[Select]"),"",VLOOKUP(D50,'Services - NHC'!$D$10:$F$149,3,FALSE))</f>
        <v>Internal</v>
      </c>
      <c r="G50" s="254"/>
      <c r="H50" s="489"/>
      <c r="I50" s="31"/>
    </row>
    <row r="51" spans="3:9" ht="12" customHeight="1" x14ac:dyDescent="0.2">
      <c r="C51" s="13"/>
      <c r="D51" s="293"/>
      <c r="E51" s="256" t="str">
        <f t="shared" ref="E51:E59" si="8">E50</f>
        <v>Risk Management</v>
      </c>
      <c r="F51" s="256" t="str">
        <f t="shared" ref="F51:F59" si="9">F50</f>
        <v>Internal</v>
      </c>
      <c r="G51" s="257"/>
      <c r="H51" s="491"/>
      <c r="I51" s="31"/>
    </row>
    <row r="52" spans="3:9" ht="12" customHeight="1" x14ac:dyDescent="0.2">
      <c r="C52" s="13"/>
      <c r="D52" s="293"/>
      <c r="E52" s="256" t="str">
        <f t="shared" si="8"/>
        <v>Risk Management</v>
      </c>
      <c r="F52" s="256" t="str">
        <f t="shared" si="9"/>
        <v>Internal</v>
      </c>
      <c r="G52" s="257"/>
      <c r="H52" s="491"/>
      <c r="I52" s="31"/>
    </row>
    <row r="53" spans="3:9" ht="12" customHeight="1" x14ac:dyDescent="0.2">
      <c r="C53" s="13"/>
      <c r="D53" s="293"/>
      <c r="E53" s="256" t="str">
        <f t="shared" si="8"/>
        <v>Risk Management</v>
      </c>
      <c r="F53" s="256" t="str">
        <f t="shared" si="9"/>
        <v>Internal</v>
      </c>
      <c r="G53" s="257"/>
      <c r="H53" s="491"/>
      <c r="I53" s="31"/>
    </row>
    <row r="54" spans="3:9" ht="12" customHeight="1" x14ac:dyDescent="0.2">
      <c r="C54" s="13"/>
      <c r="D54" s="293"/>
      <c r="E54" s="256" t="str">
        <f t="shared" si="8"/>
        <v>Risk Management</v>
      </c>
      <c r="F54" s="256" t="str">
        <f t="shared" si="9"/>
        <v>Internal</v>
      </c>
      <c r="G54" s="257"/>
      <c r="H54" s="491"/>
      <c r="I54" s="31"/>
    </row>
    <row r="55" spans="3:9" ht="12" customHeight="1" x14ac:dyDescent="0.2">
      <c r="C55" s="13"/>
      <c r="D55" s="293"/>
      <c r="E55" s="256" t="str">
        <f t="shared" si="8"/>
        <v>Risk Management</v>
      </c>
      <c r="F55" s="256" t="str">
        <f t="shared" si="9"/>
        <v>Internal</v>
      </c>
      <c r="G55" s="257"/>
      <c r="H55" s="491"/>
      <c r="I55" s="31"/>
    </row>
    <row r="56" spans="3:9" ht="12" customHeight="1" x14ac:dyDescent="0.2">
      <c r="C56" s="13"/>
      <c r="D56" s="293"/>
      <c r="E56" s="256" t="str">
        <f t="shared" si="8"/>
        <v>Risk Management</v>
      </c>
      <c r="F56" s="256" t="str">
        <f t="shared" si="9"/>
        <v>Internal</v>
      </c>
      <c r="G56" s="257"/>
      <c r="H56" s="491"/>
      <c r="I56" s="31"/>
    </row>
    <row r="57" spans="3:9" ht="12" customHeight="1" x14ac:dyDescent="0.2">
      <c r="C57" s="13"/>
      <c r="D57" s="293"/>
      <c r="E57" s="256" t="str">
        <f t="shared" si="8"/>
        <v>Risk Management</v>
      </c>
      <c r="F57" s="256" t="str">
        <f t="shared" si="9"/>
        <v>Internal</v>
      </c>
      <c r="G57" s="257"/>
      <c r="H57" s="491"/>
      <c r="I57" s="31"/>
    </row>
    <row r="58" spans="3:9" ht="12" customHeight="1" x14ac:dyDescent="0.2">
      <c r="C58" s="13"/>
      <c r="D58" s="293"/>
      <c r="E58" s="256" t="str">
        <f t="shared" si="8"/>
        <v>Risk Management</v>
      </c>
      <c r="F58" s="256" t="str">
        <f t="shared" si="9"/>
        <v>Internal</v>
      </c>
      <c r="G58" s="257"/>
      <c r="H58" s="491"/>
      <c r="I58" s="31"/>
    </row>
    <row r="59" spans="3:9" ht="12" customHeight="1" x14ac:dyDescent="0.2">
      <c r="C59" s="13"/>
      <c r="D59" s="293"/>
      <c r="E59" s="256" t="str">
        <f t="shared" si="8"/>
        <v>Risk Management</v>
      </c>
      <c r="F59" s="256" t="str">
        <f t="shared" si="9"/>
        <v>Internal</v>
      </c>
      <c r="G59" s="257"/>
      <c r="H59" s="491"/>
      <c r="I59" s="31"/>
    </row>
    <row r="60" spans="3:9" ht="12" customHeight="1" x14ac:dyDescent="0.2">
      <c r="C60" s="13"/>
      <c r="D60" s="293">
        <v>6</v>
      </c>
      <c r="E60" s="252" t="str">
        <f>IF(OR(VLOOKUP(D60,'Services - NHC'!$D$10:$F$149,2,FALSE)="",VLOOKUP(D60,'Services - NHC'!$D$10:$F$149,2,FALSE)="[Enter service]"),"",VLOOKUP(D60,'Services - NHC'!$D$10:$F$149,2,FALSE))</f>
        <v>Finance</v>
      </c>
      <c r="F60" s="253" t="str">
        <f>IF(OR(VLOOKUP(D60,'Services - NHC'!$D$10:$F$149,3,FALSE)="",VLOOKUP(D60,'Services - NHC'!$D$10:$F$149,3,FALSE)="[Select]"),"",VLOOKUP(D60,'Services - NHC'!$D$10:$F$149,3,FALSE))</f>
        <v>Internal</v>
      </c>
      <c r="G60" s="254"/>
      <c r="H60" s="489"/>
      <c r="I60" s="31"/>
    </row>
    <row r="61" spans="3:9" ht="12" customHeight="1" x14ac:dyDescent="0.2">
      <c r="C61" s="13"/>
      <c r="D61" s="293"/>
      <c r="E61" s="256" t="str">
        <f t="shared" ref="E61:E69" si="10">E60</f>
        <v>Finance</v>
      </c>
      <c r="F61" s="256" t="str">
        <f t="shared" ref="F61:F69" si="11">F60</f>
        <v>Internal</v>
      </c>
      <c r="G61" s="257"/>
      <c r="H61" s="491"/>
      <c r="I61" s="31"/>
    </row>
    <row r="62" spans="3:9" ht="12" customHeight="1" x14ac:dyDescent="0.2">
      <c r="C62" s="13"/>
      <c r="D62" s="293"/>
      <c r="E62" s="256" t="str">
        <f t="shared" si="10"/>
        <v>Finance</v>
      </c>
      <c r="F62" s="256" t="str">
        <f t="shared" si="11"/>
        <v>Internal</v>
      </c>
      <c r="G62" s="257"/>
      <c r="H62" s="491"/>
      <c r="I62" s="31"/>
    </row>
    <row r="63" spans="3:9" ht="12" customHeight="1" x14ac:dyDescent="0.2">
      <c r="C63" s="13"/>
      <c r="D63" s="293"/>
      <c r="E63" s="256" t="str">
        <f t="shared" si="10"/>
        <v>Finance</v>
      </c>
      <c r="F63" s="256" t="str">
        <f t="shared" si="11"/>
        <v>Internal</v>
      </c>
      <c r="G63" s="257"/>
      <c r="H63" s="491"/>
      <c r="I63" s="31"/>
    </row>
    <row r="64" spans="3:9" ht="12" customHeight="1" x14ac:dyDescent="0.2">
      <c r="C64" s="13"/>
      <c r="D64" s="293"/>
      <c r="E64" s="256" t="str">
        <f t="shared" si="10"/>
        <v>Finance</v>
      </c>
      <c r="F64" s="256" t="str">
        <f t="shared" si="11"/>
        <v>Internal</v>
      </c>
      <c r="G64" s="257"/>
      <c r="H64" s="491"/>
      <c r="I64" s="31"/>
    </row>
    <row r="65" spans="3:9" ht="12" customHeight="1" x14ac:dyDescent="0.2">
      <c r="C65" s="13"/>
      <c r="D65" s="293"/>
      <c r="E65" s="256" t="str">
        <f t="shared" si="10"/>
        <v>Finance</v>
      </c>
      <c r="F65" s="256" t="str">
        <f t="shared" si="11"/>
        <v>Internal</v>
      </c>
      <c r="G65" s="257"/>
      <c r="H65" s="491"/>
      <c r="I65" s="31"/>
    </row>
    <row r="66" spans="3:9" ht="12" customHeight="1" x14ac:dyDescent="0.2">
      <c r="C66" s="13"/>
      <c r="D66" s="293"/>
      <c r="E66" s="256" t="str">
        <f t="shared" si="10"/>
        <v>Finance</v>
      </c>
      <c r="F66" s="256" t="str">
        <f t="shared" si="11"/>
        <v>Internal</v>
      </c>
      <c r="G66" s="257"/>
      <c r="H66" s="491"/>
      <c r="I66" s="31"/>
    </row>
    <row r="67" spans="3:9" ht="12" customHeight="1" x14ac:dyDescent="0.2">
      <c r="C67" s="13"/>
      <c r="D67" s="293"/>
      <c r="E67" s="256" t="str">
        <f t="shared" si="10"/>
        <v>Finance</v>
      </c>
      <c r="F67" s="256" t="str">
        <f t="shared" si="11"/>
        <v>Internal</v>
      </c>
      <c r="G67" s="257"/>
      <c r="H67" s="491"/>
      <c r="I67" s="31"/>
    </row>
    <row r="68" spans="3:9" ht="12" customHeight="1" x14ac:dyDescent="0.2">
      <c r="C68" s="13"/>
      <c r="D68" s="293"/>
      <c r="E68" s="256" t="str">
        <f t="shared" si="10"/>
        <v>Finance</v>
      </c>
      <c r="F68" s="256" t="str">
        <f t="shared" si="11"/>
        <v>Internal</v>
      </c>
      <c r="G68" s="257"/>
      <c r="H68" s="491"/>
      <c r="I68" s="31"/>
    </row>
    <row r="69" spans="3:9" ht="12" customHeight="1" x14ac:dyDescent="0.2">
      <c r="C69" s="13"/>
      <c r="D69" s="293"/>
      <c r="E69" s="256" t="str">
        <f t="shared" si="10"/>
        <v>Finance</v>
      </c>
      <c r="F69" s="256" t="str">
        <f t="shared" si="11"/>
        <v>Internal</v>
      </c>
      <c r="G69" s="257"/>
      <c r="H69" s="491"/>
      <c r="I69" s="31"/>
    </row>
    <row r="70" spans="3:9" ht="12" customHeight="1" x14ac:dyDescent="0.2">
      <c r="C70" s="13"/>
      <c r="D70" s="293">
        <v>7</v>
      </c>
      <c r="E70" s="252" t="str">
        <f>IF(OR(VLOOKUP(D70,'Services - NHC'!$D$10:$F$149,2,FALSE)="",VLOOKUP(D70,'Services - NHC'!$D$10:$F$149,2,FALSE)="[Enter service]"),"",VLOOKUP(D70,'Services - NHC'!$D$10:$F$149,2,FALSE))</f>
        <v>Financial Operations</v>
      </c>
      <c r="F70" s="253" t="str">
        <f>IF(OR(VLOOKUP(D70,'Services - NHC'!$D$10:$F$149,3,FALSE)="",VLOOKUP(D70,'Services - NHC'!$D$10:$F$149,3,FALSE)="[Select]"),"",VLOOKUP(D70,'Services - NHC'!$D$10:$F$149,3,FALSE))</f>
        <v>Mixed</v>
      </c>
      <c r="G70" s="254"/>
      <c r="H70" s="489"/>
      <c r="I70" s="31"/>
    </row>
    <row r="71" spans="3:9" ht="12" customHeight="1" x14ac:dyDescent="0.2">
      <c r="C71" s="13"/>
      <c r="D71" s="293"/>
      <c r="E71" s="256" t="str">
        <f t="shared" ref="E71:E79" si="12">E70</f>
        <v>Financial Operations</v>
      </c>
      <c r="F71" s="256" t="str">
        <f t="shared" ref="F71:F79" si="13">F70</f>
        <v>Mixed</v>
      </c>
      <c r="G71" s="257"/>
      <c r="H71" s="491"/>
      <c r="I71" s="31"/>
    </row>
    <row r="72" spans="3:9" ht="12" customHeight="1" x14ac:dyDescent="0.2">
      <c r="C72" s="13"/>
      <c r="D72" s="293"/>
      <c r="E72" s="256" t="str">
        <f t="shared" si="12"/>
        <v>Financial Operations</v>
      </c>
      <c r="F72" s="256" t="str">
        <f t="shared" si="13"/>
        <v>Mixed</v>
      </c>
      <c r="G72" s="257"/>
      <c r="H72" s="491"/>
      <c r="I72" s="31"/>
    </row>
    <row r="73" spans="3:9" ht="12" customHeight="1" x14ac:dyDescent="0.2">
      <c r="C73" s="13"/>
      <c r="D73" s="293"/>
      <c r="E73" s="256" t="str">
        <f t="shared" si="12"/>
        <v>Financial Operations</v>
      </c>
      <c r="F73" s="256" t="str">
        <f t="shared" si="13"/>
        <v>Mixed</v>
      </c>
      <c r="G73" s="257"/>
      <c r="H73" s="491"/>
      <c r="I73" s="31"/>
    </row>
    <row r="74" spans="3:9" ht="12" customHeight="1" x14ac:dyDescent="0.2">
      <c r="C74" s="13"/>
      <c r="D74" s="293"/>
      <c r="E74" s="256" t="str">
        <f t="shared" si="12"/>
        <v>Financial Operations</v>
      </c>
      <c r="F74" s="256" t="str">
        <f t="shared" si="13"/>
        <v>Mixed</v>
      </c>
      <c r="G74" s="257"/>
      <c r="H74" s="491"/>
      <c r="I74" s="31"/>
    </row>
    <row r="75" spans="3:9" ht="12" customHeight="1" x14ac:dyDescent="0.2">
      <c r="C75" s="13"/>
      <c r="D75" s="293"/>
      <c r="E75" s="256" t="str">
        <f t="shared" si="12"/>
        <v>Financial Operations</v>
      </c>
      <c r="F75" s="256" t="str">
        <f t="shared" si="13"/>
        <v>Mixed</v>
      </c>
      <c r="G75" s="257"/>
      <c r="H75" s="491"/>
      <c r="I75" s="31"/>
    </row>
    <row r="76" spans="3:9" ht="12" customHeight="1" x14ac:dyDescent="0.2">
      <c r="C76" s="13"/>
      <c r="D76" s="293"/>
      <c r="E76" s="256" t="str">
        <f t="shared" si="12"/>
        <v>Financial Operations</v>
      </c>
      <c r="F76" s="256" t="str">
        <f t="shared" si="13"/>
        <v>Mixed</v>
      </c>
      <c r="G76" s="257"/>
      <c r="H76" s="491"/>
      <c r="I76" s="31"/>
    </row>
    <row r="77" spans="3:9" ht="12" customHeight="1" x14ac:dyDescent="0.2">
      <c r="C77" s="13"/>
      <c r="D77" s="293"/>
      <c r="E77" s="256" t="str">
        <f t="shared" si="12"/>
        <v>Financial Operations</v>
      </c>
      <c r="F77" s="256" t="str">
        <f t="shared" si="13"/>
        <v>Mixed</v>
      </c>
      <c r="G77" s="257"/>
      <c r="H77" s="491"/>
      <c r="I77" s="31"/>
    </row>
    <row r="78" spans="3:9" ht="12" customHeight="1" x14ac:dyDescent="0.2">
      <c r="C78" s="13"/>
      <c r="D78" s="293"/>
      <c r="E78" s="256" t="str">
        <f t="shared" si="12"/>
        <v>Financial Operations</v>
      </c>
      <c r="F78" s="256" t="str">
        <f t="shared" si="13"/>
        <v>Mixed</v>
      </c>
      <c r="G78" s="257"/>
      <c r="H78" s="491"/>
      <c r="I78" s="31"/>
    </row>
    <row r="79" spans="3:9" ht="12" customHeight="1" x14ac:dyDescent="0.2">
      <c r="C79" s="13"/>
      <c r="D79" s="293"/>
      <c r="E79" s="256" t="str">
        <f t="shared" si="12"/>
        <v>Financial Operations</v>
      </c>
      <c r="F79" s="256" t="str">
        <f t="shared" si="13"/>
        <v>Mixed</v>
      </c>
      <c r="G79" s="257"/>
      <c r="H79" s="491"/>
      <c r="I79" s="31"/>
    </row>
    <row r="80" spans="3:9" ht="12" customHeight="1" x14ac:dyDescent="0.2">
      <c r="C80" s="13"/>
      <c r="D80" s="293">
        <v>8</v>
      </c>
      <c r="E80" s="252" t="str">
        <f>IF(OR(VLOOKUP(D80,'Services - NHC'!$D$10:$F$149,2,FALSE)="",VLOOKUP(D80,'Services - NHC'!$D$10:$F$149,2,FALSE)="[Enter service]"),"",VLOOKUP(D80,'Services - NHC'!$D$10:$F$149,2,FALSE))</f>
        <v>Fleet Management</v>
      </c>
      <c r="F80" s="253" t="str">
        <f>IF(OR(VLOOKUP(D80,'Services - NHC'!$D$10:$F$149,3,FALSE)="",VLOOKUP(D80,'Services - NHC'!$D$10:$F$149,3,FALSE)="[Select]"),"",VLOOKUP(D80,'Services - NHC'!$D$10:$F$149,3,FALSE))</f>
        <v>Internal</v>
      </c>
      <c r="G80" s="254"/>
      <c r="H80" s="489"/>
      <c r="I80" s="31"/>
    </row>
    <row r="81" spans="3:9" ht="12" customHeight="1" x14ac:dyDescent="0.2">
      <c r="C81" s="13"/>
      <c r="D81" s="293"/>
      <c r="E81" s="256" t="str">
        <f t="shared" ref="E81:E89" si="14">E80</f>
        <v>Fleet Management</v>
      </c>
      <c r="F81" s="256" t="str">
        <f t="shared" ref="F81:F89" si="15">F80</f>
        <v>Internal</v>
      </c>
      <c r="G81" s="257"/>
      <c r="H81" s="491"/>
      <c r="I81" s="31"/>
    </row>
    <row r="82" spans="3:9" ht="12" customHeight="1" x14ac:dyDescent="0.2">
      <c r="C82" s="13"/>
      <c r="D82" s="293"/>
      <c r="E82" s="256" t="str">
        <f t="shared" si="14"/>
        <v>Fleet Management</v>
      </c>
      <c r="F82" s="256" t="str">
        <f t="shared" si="15"/>
        <v>Internal</v>
      </c>
      <c r="G82" s="257"/>
      <c r="H82" s="491"/>
      <c r="I82" s="31"/>
    </row>
    <row r="83" spans="3:9" ht="12" customHeight="1" x14ac:dyDescent="0.2">
      <c r="C83" s="13"/>
      <c r="D83" s="293"/>
      <c r="E83" s="256" t="str">
        <f t="shared" si="14"/>
        <v>Fleet Management</v>
      </c>
      <c r="F83" s="256" t="str">
        <f t="shared" si="15"/>
        <v>Internal</v>
      </c>
      <c r="G83" s="257"/>
      <c r="H83" s="491"/>
      <c r="I83" s="31"/>
    </row>
    <row r="84" spans="3:9" ht="12" customHeight="1" x14ac:dyDescent="0.2">
      <c r="C84" s="13"/>
      <c r="D84" s="293"/>
      <c r="E84" s="256" t="str">
        <f t="shared" si="14"/>
        <v>Fleet Management</v>
      </c>
      <c r="F84" s="256" t="str">
        <f t="shared" si="15"/>
        <v>Internal</v>
      </c>
      <c r="G84" s="257"/>
      <c r="H84" s="491"/>
      <c r="I84" s="31"/>
    </row>
    <row r="85" spans="3:9" ht="12" customHeight="1" x14ac:dyDescent="0.2">
      <c r="C85" s="13"/>
      <c r="D85" s="293"/>
      <c r="E85" s="256" t="str">
        <f t="shared" si="14"/>
        <v>Fleet Management</v>
      </c>
      <c r="F85" s="256" t="str">
        <f t="shared" si="15"/>
        <v>Internal</v>
      </c>
      <c r="G85" s="257"/>
      <c r="H85" s="491"/>
      <c r="I85" s="31"/>
    </row>
    <row r="86" spans="3:9" ht="12" customHeight="1" x14ac:dyDescent="0.2">
      <c r="C86" s="13"/>
      <c r="D86" s="293"/>
      <c r="E86" s="256" t="str">
        <f t="shared" si="14"/>
        <v>Fleet Management</v>
      </c>
      <c r="F86" s="256" t="str">
        <f t="shared" si="15"/>
        <v>Internal</v>
      </c>
      <c r="G86" s="257"/>
      <c r="H86" s="491"/>
      <c r="I86" s="31"/>
    </row>
    <row r="87" spans="3:9" ht="12" customHeight="1" x14ac:dyDescent="0.2">
      <c r="C87" s="13"/>
      <c r="D87" s="293"/>
      <c r="E87" s="256" t="str">
        <f t="shared" si="14"/>
        <v>Fleet Management</v>
      </c>
      <c r="F87" s="256" t="str">
        <f t="shared" si="15"/>
        <v>Internal</v>
      </c>
      <c r="G87" s="257"/>
      <c r="H87" s="491"/>
      <c r="I87" s="31"/>
    </row>
    <row r="88" spans="3:9" ht="12" customHeight="1" x14ac:dyDescent="0.2">
      <c r="C88" s="13"/>
      <c r="D88" s="293"/>
      <c r="E88" s="256" t="str">
        <f t="shared" si="14"/>
        <v>Fleet Management</v>
      </c>
      <c r="F88" s="256" t="str">
        <f t="shared" si="15"/>
        <v>Internal</v>
      </c>
      <c r="G88" s="257"/>
      <c r="H88" s="491"/>
      <c r="I88" s="31"/>
    </row>
    <row r="89" spans="3:9" ht="12" customHeight="1" x14ac:dyDescent="0.2">
      <c r="C89" s="13"/>
      <c r="D89" s="293"/>
      <c r="E89" s="256" t="str">
        <f t="shared" si="14"/>
        <v>Fleet Management</v>
      </c>
      <c r="F89" s="256" t="str">
        <f t="shared" si="15"/>
        <v>Internal</v>
      </c>
      <c r="G89" s="257"/>
      <c r="H89" s="491"/>
      <c r="I89" s="31"/>
    </row>
    <row r="90" spans="3:9" ht="12" customHeight="1" x14ac:dyDescent="0.2">
      <c r="C90" s="13"/>
      <c r="D90" s="293">
        <v>9</v>
      </c>
      <c r="E90" s="252" t="str">
        <f>IF(OR(VLOOKUP(D90,'Services - NHC'!$D$10:$F$149,2,FALSE)="",VLOOKUP(D90,'Services - NHC'!$D$10:$F$149,2,FALSE)="[Enter service]"),"",VLOOKUP(D90,'Services - NHC'!$D$10:$F$149,2,FALSE))</f>
        <v>Information Services</v>
      </c>
      <c r="F90" s="253" t="str">
        <f>IF(OR(VLOOKUP(D90,'Services - NHC'!$D$10:$F$149,3,FALSE)="",VLOOKUP(D90,'Services - NHC'!$D$10:$F$149,3,FALSE)="[Select]"),"",VLOOKUP(D90,'Services - NHC'!$D$10:$F$149,3,FALSE))</f>
        <v>Internal</v>
      </c>
      <c r="G90" s="254"/>
      <c r="H90" s="489"/>
      <c r="I90" s="31"/>
    </row>
    <row r="91" spans="3:9" ht="12" customHeight="1" x14ac:dyDescent="0.2">
      <c r="C91" s="13"/>
      <c r="D91" s="293"/>
      <c r="E91" s="256" t="str">
        <f t="shared" ref="E91:E99" si="16">E90</f>
        <v>Information Services</v>
      </c>
      <c r="F91" s="256" t="str">
        <f t="shared" ref="F91:F99" si="17">F90</f>
        <v>Internal</v>
      </c>
      <c r="G91" s="257"/>
      <c r="H91" s="491"/>
      <c r="I91" s="31"/>
    </row>
    <row r="92" spans="3:9" ht="12" customHeight="1" x14ac:dyDescent="0.2">
      <c r="C92" s="13"/>
      <c r="D92" s="293"/>
      <c r="E92" s="256" t="str">
        <f t="shared" si="16"/>
        <v>Information Services</v>
      </c>
      <c r="F92" s="256" t="str">
        <f t="shared" si="17"/>
        <v>Internal</v>
      </c>
      <c r="G92" s="257"/>
      <c r="H92" s="491"/>
      <c r="I92" s="31"/>
    </row>
    <row r="93" spans="3:9" ht="12" customHeight="1" x14ac:dyDescent="0.2">
      <c r="C93" s="13"/>
      <c r="D93" s="293"/>
      <c r="E93" s="256" t="str">
        <f t="shared" si="16"/>
        <v>Information Services</v>
      </c>
      <c r="F93" s="256" t="str">
        <f t="shared" si="17"/>
        <v>Internal</v>
      </c>
      <c r="G93" s="257"/>
      <c r="H93" s="491"/>
      <c r="I93" s="31"/>
    </row>
    <row r="94" spans="3:9" ht="12" customHeight="1" x14ac:dyDescent="0.2">
      <c r="C94" s="13"/>
      <c r="D94" s="293"/>
      <c r="E94" s="256" t="str">
        <f t="shared" si="16"/>
        <v>Information Services</v>
      </c>
      <c r="F94" s="256" t="str">
        <f t="shared" si="17"/>
        <v>Internal</v>
      </c>
      <c r="G94" s="257"/>
      <c r="H94" s="491"/>
      <c r="I94" s="31"/>
    </row>
    <row r="95" spans="3:9" ht="12" customHeight="1" x14ac:dyDescent="0.2">
      <c r="C95" s="13"/>
      <c r="D95" s="293"/>
      <c r="E95" s="256" t="str">
        <f t="shared" si="16"/>
        <v>Information Services</v>
      </c>
      <c r="F95" s="256" t="str">
        <f t="shared" si="17"/>
        <v>Internal</v>
      </c>
      <c r="G95" s="257"/>
      <c r="H95" s="491"/>
      <c r="I95" s="31"/>
    </row>
    <row r="96" spans="3:9" ht="12" customHeight="1" x14ac:dyDescent="0.2">
      <c r="C96" s="13"/>
      <c r="D96" s="293"/>
      <c r="E96" s="256" t="str">
        <f t="shared" si="16"/>
        <v>Information Services</v>
      </c>
      <c r="F96" s="256" t="str">
        <f t="shared" si="17"/>
        <v>Internal</v>
      </c>
      <c r="G96" s="257"/>
      <c r="H96" s="491"/>
      <c r="I96" s="31"/>
    </row>
    <row r="97" spans="3:9" ht="12" customHeight="1" x14ac:dyDescent="0.2">
      <c r="C97" s="13"/>
      <c r="D97" s="293"/>
      <c r="E97" s="256" t="str">
        <f t="shared" si="16"/>
        <v>Information Services</v>
      </c>
      <c r="F97" s="256" t="str">
        <f t="shared" si="17"/>
        <v>Internal</v>
      </c>
      <c r="G97" s="257"/>
      <c r="H97" s="491"/>
      <c r="I97" s="31"/>
    </row>
    <row r="98" spans="3:9" ht="12" customHeight="1" x14ac:dyDescent="0.2">
      <c r="C98" s="13"/>
      <c r="D98" s="293"/>
      <c r="E98" s="256" t="str">
        <f t="shared" si="16"/>
        <v>Information Services</v>
      </c>
      <c r="F98" s="256" t="str">
        <f t="shared" si="17"/>
        <v>Internal</v>
      </c>
      <c r="G98" s="257"/>
      <c r="H98" s="491"/>
      <c r="I98" s="31"/>
    </row>
    <row r="99" spans="3:9" ht="12" customHeight="1" x14ac:dyDescent="0.2">
      <c r="C99" s="13"/>
      <c r="D99" s="293"/>
      <c r="E99" s="256" t="str">
        <f t="shared" si="16"/>
        <v>Information Services</v>
      </c>
      <c r="F99" s="256" t="str">
        <f t="shared" si="17"/>
        <v>Internal</v>
      </c>
      <c r="G99" s="257"/>
      <c r="H99" s="491"/>
      <c r="I99" s="31"/>
    </row>
    <row r="100" spans="3:9" ht="12" customHeight="1" x14ac:dyDescent="0.2">
      <c r="C100" s="13"/>
      <c r="D100" s="294">
        <v>10</v>
      </c>
      <c r="E100" s="252" t="str">
        <f>IF(OR(VLOOKUP(D100,'Services - NHC'!$D$10:$F$149,2,FALSE)="",VLOOKUP(D100,'Services - NHC'!$D$10:$F$149,2,FALSE)="[Enter service]"),"",VLOOKUP(D100,'Services - NHC'!$D$10:$F$149,2,FALSE))</f>
        <v>Whole of Organisation</v>
      </c>
      <c r="F100" s="253" t="str">
        <f>IF(OR(VLOOKUP(D100,'Services - NHC'!$D$10:$F$149,3,FALSE)="",VLOOKUP(D100,'Services - NHC'!$D$10:$F$149,3,FALSE)="[Select]"),"",VLOOKUP(D100,'Services - NHC'!$D$10:$F$149,3,FALSE))</f>
        <v>Mixed</v>
      </c>
      <c r="G100" s="254"/>
      <c r="H100" s="489"/>
      <c r="I100" s="31"/>
    </row>
    <row r="101" spans="3:9" ht="12" customHeight="1" x14ac:dyDescent="0.2">
      <c r="C101" s="13"/>
      <c r="D101" s="293"/>
      <c r="E101" s="256" t="str">
        <f t="shared" ref="E101:E109" si="18">E100</f>
        <v>Whole of Organisation</v>
      </c>
      <c r="F101" s="256" t="str">
        <f t="shared" ref="F101:F109" si="19">F100</f>
        <v>Mixed</v>
      </c>
      <c r="G101" s="257"/>
      <c r="H101" s="491"/>
      <c r="I101" s="31"/>
    </row>
    <row r="102" spans="3:9" ht="12" customHeight="1" x14ac:dyDescent="0.2">
      <c r="C102" s="13"/>
      <c r="D102" s="293"/>
      <c r="E102" s="256" t="str">
        <f t="shared" si="18"/>
        <v>Whole of Organisation</v>
      </c>
      <c r="F102" s="256" t="str">
        <f t="shared" si="19"/>
        <v>Mixed</v>
      </c>
      <c r="G102" s="257"/>
      <c r="H102" s="491"/>
      <c r="I102" s="31"/>
    </row>
    <row r="103" spans="3:9" ht="12" customHeight="1" x14ac:dyDescent="0.2">
      <c r="C103" s="13"/>
      <c r="D103" s="293"/>
      <c r="E103" s="256" t="str">
        <f t="shared" si="18"/>
        <v>Whole of Organisation</v>
      </c>
      <c r="F103" s="256" t="str">
        <f t="shared" si="19"/>
        <v>Mixed</v>
      </c>
      <c r="G103" s="257"/>
      <c r="H103" s="491"/>
      <c r="I103" s="31"/>
    </row>
    <row r="104" spans="3:9" ht="12" customHeight="1" x14ac:dyDescent="0.2">
      <c r="C104" s="13"/>
      <c r="D104" s="293"/>
      <c r="E104" s="256" t="str">
        <f t="shared" si="18"/>
        <v>Whole of Organisation</v>
      </c>
      <c r="F104" s="256" t="str">
        <f t="shared" si="19"/>
        <v>Mixed</v>
      </c>
      <c r="G104" s="257"/>
      <c r="H104" s="491"/>
      <c r="I104" s="31"/>
    </row>
    <row r="105" spans="3:9" ht="12" customHeight="1" x14ac:dyDescent="0.2">
      <c r="C105" s="13"/>
      <c r="D105" s="293"/>
      <c r="E105" s="256" t="str">
        <f t="shared" si="18"/>
        <v>Whole of Organisation</v>
      </c>
      <c r="F105" s="256" t="str">
        <f t="shared" si="19"/>
        <v>Mixed</v>
      </c>
      <c r="G105" s="257"/>
      <c r="H105" s="491"/>
      <c r="I105" s="31"/>
    </row>
    <row r="106" spans="3:9" ht="12" customHeight="1" x14ac:dyDescent="0.2">
      <c r="C106" s="13"/>
      <c r="D106" s="293"/>
      <c r="E106" s="256" t="str">
        <f t="shared" si="18"/>
        <v>Whole of Organisation</v>
      </c>
      <c r="F106" s="256" t="str">
        <f t="shared" si="19"/>
        <v>Mixed</v>
      </c>
      <c r="G106" s="257"/>
      <c r="H106" s="491"/>
      <c r="I106" s="31"/>
    </row>
    <row r="107" spans="3:9" ht="12" customHeight="1" x14ac:dyDescent="0.2">
      <c r="C107" s="13"/>
      <c r="D107" s="293"/>
      <c r="E107" s="256" t="str">
        <f t="shared" si="18"/>
        <v>Whole of Organisation</v>
      </c>
      <c r="F107" s="256" t="str">
        <f t="shared" si="19"/>
        <v>Mixed</v>
      </c>
      <c r="G107" s="257"/>
      <c r="H107" s="491"/>
      <c r="I107" s="31"/>
    </row>
    <row r="108" spans="3:9" ht="12" customHeight="1" x14ac:dyDescent="0.2">
      <c r="C108" s="13"/>
      <c r="D108" s="293"/>
      <c r="E108" s="256" t="str">
        <f t="shared" si="18"/>
        <v>Whole of Organisation</v>
      </c>
      <c r="F108" s="256" t="str">
        <f t="shared" si="19"/>
        <v>Mixed</v>
      </c>
      <c r="G108" s="257"/>
      <c r="H108" s="491"/>
      <c r="I108" s="31"/>
    </row>
    <row r="109" spans="3:9" ht="12" customHeight="1" x14ac:dyDescent="0.2">
      <c r="C109" s="13"/>
      <c r="D109" s="293"/>
      <c r="E109" s="256" t="str">
        <f t="shared" si="18"/>
        <v>Whole of Organisation</v>
      </c>
      <c r="F109" s="256" t="str">
        <f t="shared" si="19"/>
        <v>Mixed</v>
      </c>
      <c r="G109" s="257"/>
      <c r="H109" s="491"/>
      <c r="I109" s="31"/>
    </row>
    <row r="110" spans="3:9" ht="12" customHeight="1" thickBot="1" x14ac:dyDescent="0.25">
      <c r="C110" s="126"/>
      <c r="D110" s="293">
        <v>11</v>
      </c>
      <c r="E110" s="252" t="str">
        <f>IF(OR(VLOOKUP(D110,'Services - NHC'!$D$10:$F$149,2,FALSE)="",VLOOKUP(D110,'Services - NHC'!$D$10:$F$149,2,FALSE)="[Enter service]"),"",VLOOKUP(D110,'Services - NHC'!$D$10:$F$149,2,FALSE))</f>
        <v>Mayor &amp; Councillor Support</v>
      </c>
      <c r="F110" s="253" t="str">
        <f>IF(OR(VLOOKUP(D110,'Services - NHC'!$D$10:$F$149,3,FALSE)="",VLOOKUP(D110,'Services - NHC'!$D$10:$F$149,3,FALSE)="[Select]"),"",VLOOKUP(D110,'Services - NHC'!$D$10:$F$149,3,FALSE))</f>
        <v>Mixed</v>
      </c>
      <c r="G110" s="254"/>
      <c r="H110" s="489"/>
      <c r="I110" s="127"/>
    </row>
    <row r="111" spans="3:9" ht="12" customHeight="1" x14ac:dyDescent="0.2">
      <c r="C111" s="13"/>
      <c r="D111" s="293"/>
      <c r="E111" s="256" t="str">
        <f t="shared" ref="E111:E119" si="20">E110</f>
        <v>Mayor &amp; Councillor Support</v>
      </c>
      <c r="F111" s="256" t="str">
        <f t="shared" ref="F111:F119" si="21">F110</f>
        <v>Mixed</v>
      </c>
      <c r="G111" s="257"/>
      <c r="H111" s="491"/>
      <c r="I111" s="31"/>
    </row>
    <row r="112" spans="3:9" ht="12" customHeight="1" x14ac:dyDescent="0.2">
      <c r="C112" s="13"/>
      <c r="D112" s="293"/>
      <c r="E112" s="256" t="str">
        <f t="shared" si="20"/>
        <v>Mayor &amp; Councillor Support</v>
      </c>
      <c r="F112" s="256" t="str">
        <f t="shared" si="21"/>
        <v>Mixed</v>
      </c>
      <c r="G112" s="257"/>
      <c r="H112" s="491"/>
      <c r="I112" s="31"/>
    </row>
    <row r="113" spans="3:9" ht="12" customHeight="1" x14ac:dyDescent="0.2">
      <c r="C113" s="13"/>
      <c r="D113" s="293"/>
      <c r="E113" s="256" t="str">
        <f t="shared" si="20"/>
        <v>Mayor &amp; Councillor Support</v>
      </c>
      <c r="F113" s="256" t="str">
        <f t="shared" si="21"/>
        <v>Mixed</v>
      </c>
      <c r="G113" s="257"/>
      <c r="H113" s="491"/>
      <c r="I113" s="31"/>
    </row>
    <row r="114" spans="3:9" ht="12" customHeight="1" x14ac:dyDescent="0.2">
      <c r="C114" s="13"/>
      <c r="D114" s="293"/>
      <c r="E114" s="256" t="str">
        <f t="shared" si="20"/>
        <v>Mayor &amp; Councillor Support</v>
      </c>
      <c r="F114" s="256" t="str">
        <f t="shared" si="21"/>
        <v>Mixed</v>
      </c>
      <c r="G114" s="257"/>
      <c r="H114" s="491"/>
      <c r="I114" s="31"/>
    </row>
    <row r="115" spans="3:9" ht="12" customHeight="1" x14ac:dyDescent="0.2">
      <c r="C115" s="13"/>
      <c r="D115" s="293"/>
      <c r="E115" s="256" t="str">
        <f t="shared" si="20"/>
        <v>Mayor &amp; Councillor Support</v>
      </c>
      <c r="F115" s="256" t="str">
        <f t="shared" si="21"/>
        <v>Mixed</v>
      </c>
      <c r="G115" s="257"/>
      <c r="H115" s="491"/>
      <c r="I115" s="31"/>
    </row>
    <row r="116" spans="3:9" ht="12" customHeight="1" x14ac:dyDescent="0.2">
      <c r="C116" s="13"/>
      <c r="D116" s="293"/>
      <c r="E116" s="256" t="str">
        <f t="shared" si="20"/>
        <v>Mayor &amp; Councillor Support</v>
      </c>
      <c r="F116" s="256" t="str">
        <f t="shared" si="21"/>
        <v>Mixed</v>
      </c>
      <c r="G116" s="257"/>
      <c r="H116" s="491"/>
      <c r="I116" s="31"/>
    </row>
    <row r="117" spans="3:9" ht="12" customHeight="1" x14ac:dyDescent="0.2">
      <c r="C117" s="13"/>
      <c r="D117" s="293"/>
      <c r="E117" s="256" t="str">
        <f t="shared" si="20"/>
        <v>Mayor &amp; Councillor Support</v>
      </c>
      <c r="F117" s="256" t="str">
        <f t="shared" si="21"/>
        <v>Mixed</v>
      </c>
      <c r="G117" s="257"/>
      <c r="H117" s="491"/>
      <c r="I117" s="31"/>
    </row>
    <row r="118" spans="3:9" ht="12" customHeight="1" x14ac:dyDescent="0.2">
      <c r="C118" s="13"/>
      <c r="D118" s="293"/>
      <c r="E118" s="256" t="str">
        <f t="shared" si="20"/>
        <v>Mayor &amp; Councillor Support</v>
      </c>
      <c r="F118" s="256" t="str">
        <f t="shared" si="21"/>
        <v>Mixed</v>
      </c>
      <c r="G118" s="257"/>
      <c r="H118" s="491"/>
      <c r="I118" s="31"/>
    </row>
    <row r="119" spans="3:9" ht="12" customHeight="1" x14ac:dyDescent="0.2">
      <c r="C119" s="13"/>
      <c r="D119" s="293"/>
      <c r="E119" s="256" t="str">
        <f t="shared" si="20"/>
        <v>Mayor &amp; Councillor Support</v>
      </c>
      <c r="F119" s="256" t="str">
        <f t="shared" si="21"/>
        <v>Mixed</v>
      </c>
      <c r="G119" s="257"/>
      <c r="H119" s="491"/>
      <c r="I119" s="31"/>
    </row>
    <row r="120" spans="3:9" ht="12" customHeight="1" x14ac:dyDescent="0.2">
      <c r="C120" s="13"/>
      <c r="D120" s="293">
        <v>12</v>
      </c>
      <c r="E120" s="252" t="str">
        <f>IF(OR(VLOOKUP(D120,'Services - NHC'!$D$10:$F$149,2,FALSE)="",VLOOKUP(D120,'Services - NHC'!$D$10:$F$149,2,FALSE)="[Enter service]"),"",VLOOKUP(D120,'Services - NHC'!$D$10:$F$149,2,FALSE))</f>
        <v>Policy &amp; Project Strategist</v>
      </c>
      <c r="F120" s="253" t="str">
        <f>IF(OR(VLOOKUP(D120,'Services - NHC'!$D$10:$F$149,3,FALSE)="",VLOOKUP(D120,'Services - NHC'!$D$10:$F$149,3,FALSE)="[Select]"),"",VLOOKUP(D120,'Services - NHC'!$D$10:$F$149,3,FALSE))</f>
        <v>Mixed</v>
      </c>
      <c r="G120" s="254"/>
      <c r="H120" s="489"/>
      <c r="I120" s="31"/>
    </row>
    <row r="121" spans="3:9" ht="12" customHeight="1" x14ac:dyDescent="0.2">
      <c r="C121" s="13"/>
      <c r="D121" s="293"/>
      <c r="E121" s="256" t="str">
        <f t="shared" ref="E121:E129" si="22">E120</f>
        <v>Policy &amp; Project Strategist</v>
      </c>
      <c r="F121" s="256" t="str">
        <f t="shared" ref="F121:F129" si="23">F120</f>
        <v>Mixed</v>
      </c>
      <c r="G121" s="257"/>
      <c r="H121" s="491"/>
      <c r="I121" s="31"/>
    </row>
    <row r="122" spans="3:9" ht="12" customHeight="1" x14ac:dyDescent="0.2">
      <c r="C122" s="13"/>
      <c r="D122" s="293"/>
      <c r="E122" s="256" t="str">
        <f t="shared" si="22"/>
        <v>Policy &amp; Project Strategist</v>
      </c>
      <c r="F122" s="256" t="str">
        <f t="shared" si="23"/>
        <v>Mixed</v>
      </c>
      <c r="G122" s="257"/>
      <c r="H122" s="491"/>
      <c r="I122" s="31"/>
    </row>
    <row r="123" spans="3:9" ht="12" customHeight="1" x14ac:dyDescent="0.2">
      <c r="C123" s="13"/>
      <c r="D123" s="293"/>
      <c r="E123" s="256" t="str">
        <f t="shared" si="22"/>
        <v>Policy &amp; Project Strategist</v>
      </c>
      <c r="F123" s="256" t="str">
        <f t="shared" si="23"/>
        <v>Mixed</v>
      </c>
      <c r="G123" s="257"/>
      <c r="H123" s="491"/>
      <c r="I123" s="31"/>
    </row>
    <row r="124" spans="3:9" ht="12" customHeight="1" x14ac:dyDescent="0.2">
      <c r="C124" s="13"/>
      <c r="D124" s="293"/>
      <c r="E124" s="256" t="str">
        <f t="shared" si="22"/>
        <v>Policy &amp; Project Strategist</v>
      </c>
      <c r="F124" s="256" t="str">
        <f t="shared" si="23"/>
        <v>Mixed</v>
      </c>
      <c r="G124" s="257"/>
      <c r="H124" s="491"/>
      <c r="I124" s="31"/>
    </row>
    <row r="125" spans="3:9" ht="12" customHeight="1" x14ac:dyDescent="0.2">
      <c r="C125" s="13"/>
      <c r="D125" s="293"/>
      <c r="E125" s="256" t="str">
        <f t="shared" si="22"/>
        <v>Policy &amp; Project Strategist</v>
      </c>
      <c r="F125" s="256" t="str">
        <f t="shared" si="23"/>
        <v>Mixed</v>
      </c>
      <c r="G125" s="257"/>
      <c r="H125" s="491"/>
      <c r="I125" s="31"/>
    </row>
    <row r="126" spans="3:9" ht="12" customHeight="1" x14ac:dyDescent="0.2">
      <c r="C126" s="13"/>
      <c r="D126" s="293"/>
      <c r="E126" s="256" t="str">
        <f t="shared" si="22"/>
        <v>Policy &amp; Project Strategist</v>
      </c>
      <c r="F126" s="256" t="str">
        <f t="shared" si="23"/>
        <v>Mixed</v>
      </c>
      <c r="G126" s="257"/>
      <c r="H126" s="491"/>
      <c r="I126" s="31"/>
    </row>
    <row r="127" spans="3:9" ht="12" customHeight="1" x14ac:dyDescent="0.2">
      <c r="C127" s="13"/>
      <c r="D127" s="293"/>
      <c r="E127" s="256" t="str">
        <f t="shared" si="22"/>
        <v>Policy &amp; Project Strategist</v>
      </c>
      <c r="F127" s="256" t="str">
        <f t="shared" si="23"/>
        <v>Mixed</v>
      </c>
      <c r="G127" s="257"/>
      <c r="H127" s="491"/>
      <c r="I127" s="31"/>
    </row>
    <row r="128" spans="3:9" ht="12" customHeight="1" x14ac:dyDescent="0.2">
      <c r="C128" s="13"/>
      <c r="D128" s="293"/>
      <c r="E128" s="256" t="str">
        <f t="shared" si="22"/>
        <v>Policy &amp; Project Strategist</v>
      </c>
      <c r="F128" s="256" t="str">
        <f t="shared" si="23"/>
        <v>Mixed</v>
      </c>
      <c r="G128" s="257"/>
      <c r="H128" s="491"/>
      <c r="I128" s="31"/>
    </row>
    <row r="129" spans="1:9" ht="12" customHeight="1" x14ac:dyDescent="0.2">
      <c r="C129" s="13"/>
      <c r="D129" s="293"/>
      <c r="E129" s="256" t="str">
        <f t="shared" si="22"/>
        <v>Policy &amp; Project Strategist</v>
      </c>
      <c r="F129" s="256" t="str">
        <f t="shared" si="23"/>
        <v>Mixed</v>
      </c>
      <c r="G129" s="257"/>
      <c r="H129" s="491"/>
      <c r="I129" s="31"/>
    </row>
    <row r="130" spans="1:9" s="54" customFormat="1" ht="12" customHeight="1" x14ac:dyDescent="0.2">
      <c r="A130" s="6"/>
      <c r="B130" s="6"/>
      <c r="C130" s="13"/>
      <c r="D130" s="293">
        <v>13</v>
      </c>
      <c r="E130" s="252" t="str">
        <f>IF(OR(VLOOKUP(D130,'Services - NHC'!$D$10:$F$149,2,FALSE)="",VLOOKUP(D130,'Services - NHC'!$D$10:$F$149,2,FALSE)="[Enter service]"),"",VLOOKUP(D130,'Services - NHC'!$D$10:$F$149,2,FALSE))</f>
        <v>CEO</v>
      </c>
      <c r="F130" s="253" t="str">
        <f>IF(OR(VLOOKUP(D130,'Services - NHC'!$D$10:$F$149,3,FALSE)="",VLOOKUP(D130,'Services - NHC'!$D$10:$F$149,3,FALSE)="[Select]"),"",VLOOKUP(D130,'Services - NHC'!$D$10:$F$149,3,FALSE))</f>
        <v>Mixed</v>
      </c>
      <c r="G130" s="254"/>
      <c r="H130" s="489"/>
      <c r="I130" s="31"/>
    </row>
    <row r="131" spans="1:9" s="54" customFormat="1" ht="12" customHeight="1" x14ac:dyDescent="0.2">
      <c r="A131" s="6"/>
      <c r="B131" s="6"/>
      <c r="C131" s="13"/>
      <c r="D131" s="293"/>
      <c r="E131" s="256" t="str">
        <f t="shared" ref="E131:E139" si="24">E130</f>
        <v>CEO</v>
      </c>
      <c r="F131" s="256" t="str">
        <f t="shared" ref="F131:F139" si="25">F130</f>
        <v>Mixed</v>
      </c>
      <c r="G131" s="257"/>
      <c r="H131" s="491"/>
      <c r="I131" s="31"/>
    </row>
    <row r="132" spans="1:9" s="54" customFormat="1" ht="12" customHeight="1" x14ac:dyDescent="0.2">
      <c r="A132" s="6"/>
      <c r="B132" s="6"/>
      <c r="C132" s="13"/>
      <c r="D132" s="293"/>
      <c r="E132" s="256" t="str">
        <f t="shared" si="24"/>
        <v>CEO</v>
      </c>
      <c r="F132" s="256" t="str">
        <f t="shared" si="25"/>
        <v>Mixed</v>
      </c>
      <c r="G132" s="257"/>
      <c r="H132" s="491"/>
      <c r="I132" s="31"/>
    </row>
    <row r="133" spans="1:9" ht="12" customHeight="1" x14ac:dyDescent="0.2">
      <c r="C133" s="13"/>
      <c r="D133" s="293"/>
      <c r="E133" s="256" t="str">
        <f t="shared" si="24"/>
        <v>CEO</v>
      </c>
      <c r="F133" s="256" t="str">
        <f t="shared" si="25"/>
        <v>Mixed</v>
      </c>
      <c r="G133" s="257"/>
      <c r="H133" s="491"/>
      <c r="I133" s="31"/>
    </row>
    <row r="134" spans="1:9" ht="12" customHeight="1" x14ac:dyDescent="0.2">
      <c r="C134" s="13"/>
      <c r="D134" s="293"/>
      <c r="E134" s="256" t="str">
        <f t="shared" si="24"/>
        <v>CEO</v>
      </c>
      <c r="F134" s="256" t="str">
        <f t="shared" si="25"/>
        <v>Mixed</v>
      </c>
      <c r="G134" s="257"/>
      <c r="H134" s="491"/>
      <c r="I134" s="31"/>
    </row>
    <row r="135" spans="1:9" ht="12" customHeight="1" x14ac:dyDescent="0.2">
      <c r="C135" s="13"/>
      <c r="D135" s="293"/>
      <c r="E135" s="256" t="str">
        <f t="shared" si="24"/>
        <v>CEO</v>
      </c>
      <c r="F135" s="256" t="str">
        <f t="shared" si="25"/>
        <v>Mixed</v>
      </c>
      <c r="G135" s="257"/>
      <c r="H135" s="491"/>
      <c r="I135" s="31"/>
    </row>
    <row r="136" spans="1:9" ht="12" customHeight="1" x14ac:dyDescent="0.2">
      <c r="C136" s="13"/>
      <c r="D136" s="293"/>
      <c r="E136" s="256" t="str">
        <f t="shared" si="24"/>
        <v>CEO</v>
      </c>
      <c r="F136" s="256" t="str">
        <f t="shared" si="25"/>
        <v>Mixed</v>
      </c>
      <c r="G136" s="257"/>
      <c r="H136" s="491"/>
      <c r="I136" s="31"/>
    </row>
    <row r="137" spans="1:9" ht="12" customHeight="1" x14ac:dyDescent="0.2">
      <c r="C137" s="13"/>
      <c r="D137" s="293"/>
      <c r="E137" s="256" t="str">
        <f t="shared" si="24"/>
        <v>CEO</v>
      </c>
      <c r="F137" s="256" t="str">
        <f t="shared" si="25"/>
        <v>Mixed</v>
      </c>
      <c r="G137" s="257"/>
      <c r="H137" s="491"/>
      <c r="I137" s="31"/>
    </row>
    <row r="138" spans="1:9" ht="12" customHeight="1" x14ac:dyDescent="0.2">
      <c r="C138" s="13"/>
      <c r="D138" s="293"/>
      <c r="E138" s="256" t="str">
        <f t="shared" si="24"/>
        <v>CEO</v>
      </c>
      <c r="F138" s="256" t="str">
        <f t="shared" si="25"/>
        <v>Mixed</v>
      </c>
      <c r="G138" s="257"/>
      <c r="H138" s="491"/>
      <c r="I138" s="31"/>
    </row>
    <row r="139" spans="1:9" ht="12" customHeight="1" x14ac:dyDescent="0.2">
      <c r="C139" s="13"/>
      <c r="D139" s="293"/>
      <c r="E139" s="256" t="str">
        <f t="shared" si="24"/>
        <v>CEO</v>
      </c>
      <c r="F139" s="256" t="str">
        <f t="shared" si="25"/>
        <v>Mixed</v>
      </c>
      <c r="G139" s="257"/>
      <c r="H139" s="491"/>
      <c r="I139" s="31"/>
    </row>
    <row r="140" spans="1:9" ht="12" customHeight="1" x14ac:dyDescent="0.2">
      <c r="C140" s="13"/>
      <c r="D140" s="293">
        <v>14</v>
      </c>
      <c r="E140" s="252" t="str">
        <f>IF(OR(VLOOKUP(D140,'Services - NHC'!$D$10:$F$149,2,FALSE)="",VLOOKUP(D140,'Services - NHC'!$D$10:$F$149,2,FALSE)="[Enter service]"),"",VLOOKUP(D140,'Services - NHC'!$D$10:$F$149,2,FALSE))</f>
        <v>Governance &amp; Administration</v>
      </c>
      <c r="F140" s="253" t="str">
        <f>IF(OR(VLOOKUP(D140,'Services - NHC'!$D$10:$F$149,3,FALSE)="",VLOOKUP(D140,'Services - NHC'!$D$10:$F$149,3,FALSE)="[Select]"),"",VLOOKUP(D140,'Services - NHC'!$D$10:$F$149,3,FALSE))</f>
        <v>Mixed</v>
      </c>
      <c r="G140" s="254"/>
      <c r="H140" s="492"/>
      <c r="I140" s="31"/>
    </row>
    <row r="141" spans="1:9" ht="12" customHeight="1" x14ac:dyDescent="0.2">
      <c r="C141" s="13"/>
      <c r="D141" s="293"/>
      <c r="E141" s="256" t="str">
        <f t="shared" ref="E141:E149" si="26">E140</f>
        <v>Governance &amp; Administration</v>
      </c>
      <c r="F141" s="256" t="str">
        <f t="shared" ref="F141:F149" si="27">F140</f>
        <v>Mixed</v>
      </c>
      <c r="G141" s="257"/>
      <c r="H141" s="494"/>
      <c r="I141" s="31"/>
    </row>
    <row r="142" spans="1:9" ht="12" customHeight="1" x14ac:dyDescent="0.2">
      <c r="C142" s="13"/>
      <c r="D142" s="293"/>
      <c r="E142" s="256" t="str">
        <f t="shared" si="26"/>
        <v>Governance &amp; Administration</v>
      </c>
      <c r="F142" s="256" t="str">
        <f t="shared" si="27"/>
        <v>Mixed</v>
      </c>
      <c r="G142" s="257"/>
      <c r="H142" s="491"/>
      <c r="I142" s="31"/>
    </row>
    <row r="143" spans="1:9" ht="12" customHeight="1" x14ac:dyDescent="0.2">
      <c r="C143" s="13"/>
      <c r="D143" s="293"/>
      <c r="E143" s="256" t="str">
        <f t="shared" si="26"/>
        <v>Governance &amp; Administration</v>
      </c>
      <c r="F143" s="256" t="str">
        <f t="shared" si="27"/>
        <v>Mixed</v>
      </c>
      <c r="G143" s="257"/>
      <c r="H143" s="491"/>
      <c r="I143" s="31"/>
    </row>
    <row r="144" spans="1:9" ht="12" customHeight="1" x14ac:dyDescent="0.2">
      <c r="C144" s="13"/>
      <c r="D144" s="293"/>
      <c r="E144" s="256" t="str">
        <f t="shared" si="26"/>
        <v>Governance &amp; Administration</v>
      </c>
      <c r="F144" s="256" t="str">
        <f t="shared" si="27"/>
        <v>Mixed</v>
      </c>
      <c r="G144" s="257"/>
      <c r="H144" s="491"/>
      <c r="I144" s="31"/>
    </row>
    <row r="145" spans="3:9" ht="12" customHeight="1" x14ac:dyDescent="0.2">
      <c r="C145" s="13"/>
      <c r="D145" s="293"/>
      <c r="E145" s="256" t="str">
        <f t="shared" si="26"/>
        <v>Governance &amp; Administration</v>
      </c>
      <c r="F145" s="256" t="str">
        <f t="shared" si="27"/>
        <v>Mixed</v>
      </c>
      <c r="G145" s="257"/>
      <c r="H145" s="491"/>
      <c r="I145" s="31"/>
    </row>
    <row r="146" spans="3:9" ht="12" customHeight="1" x14ac:dyDescent="0.2">
      <c r="C146" s="13"/>
      <c r="D146" s="293"/>
      <c r="E146" s="256" t="str">
        <f t="shared" si="26"/>
        <v>Governance &amp; Administration</v>
      </c>
      <c r="F146" s="256" t="str">
        <f t="shared" si="27"/>
        <v>Mixed</v>
      </c>
      <c r="G146" s="257"/>
      <c r="H146" s="491"/>
      <c r="I146" s="31"/>
    </row>
    <row r="147" spans="3:9" ht="12" customHeight="1" x14ac:dyDescent="0.2">
      <c r="C147" s="13"/>
      <c r="D147" s="293"/>
      <c r="E147" s="256" t="str">
        <f t="shared" si="26"/>
        <v>Governance &amp; Administration</v>
      </c>
      <c r="F147" s="256" t="str">
        <f t="shared" si="27"/>
        <v>Mixed</v>
      </c>
      <c r="G147" s="257"/>
      <c r="H147" s="491"/>
      <c r="I147" s="31"/>
    </row>
    <row r="148" spans="3:9" ht="12" customHeight="1" x14ac:dyDescent="0.2">
      <c r="C148" s="13"/>
      <c r="D148" s="293"/>
      <c r="E148" s="256" t="str">
        <f t="shared" si="26"/>
        <v>Governance &amp; Administration</v>
      </c>
      <c r="F148" s="256" t="str">
        <f t="shared" si="27"/>
        <v>Mixed</v>
      </c>
      <c r="G148" s="257"/>
      <c r="H148" s="491"/>
      <c r="I148" s="31"/>
    </row>
    <row r="149" spans="3:9" ht="12" customHeight="1" x14ac:dyDescent="0.2">
      <c r="C149" s="13"/>
      <c r="D149" s="293"/>
      <c r="E149" s="256" t="str">
        <f t="shared" si="26"/>
        <v>Governance &amp; Administration</v>
      </c>
      <c r="F149" s="256" t="str">
        <f t="shared" si="27"/>
        <v>Mixed</v>
      </c>
      <c r="G149" s="257"/>
      <c r="H149" s="491"/>
      <c r="I149" s="31"/>
    </row>
    <row r="150" spans="3:9" ht="12" customHeight="1" x14ac:dyDescent="0.2">
      <c r="C150" s="13"/>
      <c r="D150" s="293">
        <v>15</v>
      </c>
      <c r="E150" s="252" t="str">
        <f>IF(OR(VLOOKUP(D150,'Services - NHC'!$D$10:$F$149,2,FALSE)="",VLOOKUP(D150,'Services - NHC'!$D$10:$F$149,2,FALSE)="[Enter service]"),"",VLOOKUP(D150,'Services - NHC'!$D$10:$F$149,2,FALSE))</f>
        <v>Major Projects</v>
      </c>
      <c r="F150" s="253" t="str">
        <f>IF(OR(VLOOKUP(D150,'Services - NHC'!$D$10:$F$149,3,FALSE)="",VLOOKUP(D150,'Services - NHC'!$D$10:$F$149,3,FALSE)="[Select]"),"",VLOOKUP(D150,'Services - NHC'!$D$10:$F$149,3,FALSE))</f>
        <v>Mixed</v>
      </c>
      <c r="G150" s="254"/>
      <c r="H150" s="489"/>
      <c r="I150" s="31"/>
    </row>
    <row r="151" spans="3:9" ht="12" customHeight="1" x14ac:dyDescent="0.2">
      <c r="C151" s="13"/>
      <c r="D151" s="293"/>
      <c r="E151" s="256" t="str">
        <f t="shared" ref="E151:E159" si="28">E150</f>
        <v>Major Projects</v>
      </c>
      <c r="F151" s="256" t="str">
        <f t="shared" ref="F151:F159" si="29">F150</f>
        <v>Mixed</v>
      </c>
      <c r="G151" s="257"/>
      <c r="H151" s="491"/>
      <c r="I151" s="31"/>
    </row>
    <row r="152" spans="3:9" ht="12" customHeight="1" x14ac:dyDescent="0.2">
      <c r="C152" s="13"/>
      <c r="D152" s="293"/>
      <c r="E152" s="256" t="str">
        <f t="shared" si="28"/>
        <v>Major Projects</v>
      </c>
      <c r="F152" s="256" t="str">
        <f t="shared" si="29"/>
        <v>Mixed</v>
      </c>
      <c r="G152" s="257"/>
      <c r="H152" s="491"/>
      <c r="I152" s="31"/>
    </row>
    <row r="153" spans="3:9" ht="12" customHeight="1" x14ac:dyDescent="0.2">
      <c r="C153" s="13"/>
      <c r="D153" s="293"/>
      <c r="E153" s="256" t="str">
        <f t="shared" si="28"/>
        <v>Major Projects</v>
      </c>
      <c r="F153" s="256" t="str">
        <f t="shared" si="29"/>
        <v>Mixed</v>
      </c>
      <c r="G153" s="257"/>
      <c r="H153" s="491"/>
      <c r="I153" s="31"/>
    </row>
    <row r="154" spans="3:9" ht="12" customHeight="1" x14ac:dyDescent="0.2">
      <c r="C154" s="13"/>
      <c r="D154" s="293"/>
      <c r="E154" s="256" t="str">
        <f t="shared" si="28"/>
        <v>Major Projects</v>
      </c>
      <c r="F154" s="256" t="str">
        <f t="shared" si="29"/>
        <v>Mixed</v>
      </c>
      <c r="G154" s="257"/>
      <c r="H154" s="491"/>
      <c r="I154" s="31"/>
    </row>
    <row r="155" spans="3:9" ht="12" customHeight="1" x14ac:dyDescent="0.2">
      <c r="C155" s="13"/>
      <c r="D155" s="293"/>
      <c r="E155" s="256" t="str">
        <f t="shared" si="28"/>
        <v>Major Projects</v>
      </c>
      <c r="F155" s="256" t="str">
        <f t="shared" si="29"/>
        <v>Mixed</v>
      </c>
      <c r="G155" s="257"/>
      <c r="H155" s="491"/>
      <c r="I155" s="31"/>
    </row>
    <row r="156" spans="3:9" ht="12" customHeight="1" x14ac:dyDescent="0.2">
      <c r="C156" s="13"/>
      <c r="D156" s="293"/>
      <c r="E156" s="256" t="str">
        <f t="shared" si="28"/>
        <v>Major Projects</v>
      </c>
      <c r="F156" s="256" t="str">
        <f t="shared" si="29"/>
        <v>Mixed</v>
      </c>
      <c r="G156" s="257"/>
      <c r="H156" s="491"/>
      <c r="I156" s="31"/>
    </row>
    <row r="157" spans="3:9" ht="12" customHeight="1" x14ac:dyDescent="0.2">
      <c r="C157" s="13"/>
      <c r="D157" s="293"/>
      <c r="E157" s="256" t="str">
        <f t="shared" si="28"/>
        <v>Major Projects</v>
      </c>
      <c r="F157" s="256" t="str">
        <f t="shared" si="29"/>
        <v>Mixed</v>
      </c>
      <c r="G157" s="257"/>
      <c r="H157" s="491"/>
      <c r="I157" s="31"/>
    </row>
    <row r="158" spans="3:9" ht="12" customHeight="1" x14ac:dyDescent="0.2">
      <c r="C158" s="13"/>
      <c r="D158" s="293"/>
      <c r="E158" s="256" t="str">
        <f t="shared" si="28"/>
        <v>Major Projects</v>
      </c>
      <c r="F158" s="256" t="str">
        <f t="shared" si="29"/>
        <v>Mixed</v>
      </c>
      <c r="G158" s="257"/>
      <c r="H158" s="491"/>
      <c r="I158" s="31"/>
    </row>
    <row r="159" spans="3:9" ht="12" customHeight="1" x14ac:dyDescent="0.2">
      <c r="C159" s="13"/>
      <c r="D159" s="293"/>
      <c r="E159" s="256" t="str">
        <f t="shared" si="28"/>
        <v>Major Projects</v>
      </c>
      <c r="F159" s="256" t="str">
        <f t="shared" si="29"/>
        <v>Mixed</v>
      </c>
      <c r="G159" s="257"/>
      <c r="H159" s="491"/>
      <c r="I159" s="31"/>
    </row>
    <row r="160" spans="3:9" ht="12" customHeight="1" x14ac:dyDescent="0.2">
      <c r="C160" s="13"/>
      <c r="D160" s="293">
        <v>16</v>
      </c>
      <c r="E160" s="252" t="str">
        <f>IF(OR(VLOOKUP(D160,'Services - NHC'!$D$10:$F$149,2,FALSE)="",VLOOKUP(D160,'Services - NHC'!$D$10:$F$149,2,FALSE)="[Enter service]"),"",VLOOKUP(D160,'Services - NHC'!$D$10:$F$149,2,FALSE))</f>
        <v>Building</v>
      </c>
      <c r="F160" s="253" t="str">
        <f>IF(OR(VLOOKUP(D160,'Services - NHC'!$D$10:$F$149,3,FALSE)="",VLOOKUP(D160,'Services - NHC'!$D$10:$F$149,3,FALSE)="[Select]"),"",VLOOKUP(D160,'Services - NHC'!$D$10:$F$149,3,FALSE))</f>
        <v>External</v>
      </c>
      <c r="G160" s="254"/>
      <c r="H160" s="489"/>
      <c r="I160" s="31"/>
    </row>
    <row r="161" spans="3:9" ht="12" customHeight="1" x14ac:dyDescent="0.2">
      <c r="C161" s="13"/>
      <c r="D161" s="293"/>
      <c r="E161" s="256" t="str">
        <f t="shared" ref="E161:E169" si="30">E160</f>
        <v>Building</v>
      </c>
      <c r="F161" s="256" t="str">
        <f t="shared" ref="F161:F169" si="31">F160</f>
        <v>External</v>
      </c>
      <c r="G161" s="257"/>
      <c r="H161" s="491"/>
      <c r="I161" s="31"/>
    </row>
    <row r="162" spans="3:9" ht="12" customHeight="1" x14ac:dyDescent="0.2">
      <c r="C162" s="13"/>
      <c r="D162" s="293"/>
      <c r="E162" s="256" t="str">
        <f t="shared" si="30"/>
        <v>Building</v>
      </c>
      <c r="F162" s="256" t="str">
        <f t="shared" si="31"/>
        <v>External</v>
      </c>
      <c r="G162" s="257"/>
      <c r="H162" s="491"/>
      <c r="I162" s="31"/>
    </row>
    <row r="163" spans="3:9" ht="12" customHeight="1" x14ac:dyDescent="0.2">
      <c r="C163" s="13"/>
      <c r="D163" s="293"/>
      <c r="E163" s="256" t="str">
        <f t="shared" si="30"/>
        <v>Building</v>
      </c>
      <c r="F163" s="256" t="str">
        <f t="shared" si="31"/>
        <v>External</v>
      </c>
      <c r="G163" s="257"/>
      <c r="H163" s="491"/>
      <c r="I163" s="31"/>
    </row>
    <row r="164" spans="3:9" ht="12" customHeight="1" x14ac:dyDescent="0.2">
      <c r="C164" s="13"/>
      <c r="D164" s="293"/>
      <c r="E164" s="256" t="str">
        <f t="shared" si="30"/>
        <v>Building</v>
      </c>
      <c r="F164" s="256" t="str">
        <f t="shared" si="31"/>
        <v>External</v>
      </c>
      <c r="G164" s="257"/>
      <c r="H164" s="491"/>
      <c r="I164" s="31"/>
    </row>
    <row r="165" spans="3:9" ht="12" customHeight="1" x14ac:dyDescent="0.2">
      <c r="C165" s="13"/>
      <c r="D165" s="293"/>
      <c r="E165" s="256" t="str">
        <f t="shared" si="30"/>
        <v>Building</v>
      </c>
      <c r="F165" s="256" t="str">
        <f t="shared" si="31"/>
        <v>External</v>
      </c>
      <c r="G165" s="257"/>
      <c r="H165" s="491"/>
      <c r="I165" s="31"/>
    </row>
    <row r="166" spans="3:9" ht="12" customHeight="1" x14ac:dyDescent="0.2">
      <c r="C166" s="13"/>
      <c r="D166" s="293"/>
      <c r="E166" s="256" t="str">
        <f t="shared" si="30"/>
        <v>Building</v>
      </c>
      <c r="F166" s="256" t="str">
        <f t="shared" si="31"/>
        <v>External</v>
      </c>
      <c r="G166" s="257"/>
      <c r="H166" s="491"/>
      <c r="I166" s="31"/>
    </row>
    <row r="167" spans="3:9" ht="12" customHeight="1" x14ac:dyDescent="0.2">
      <c r="C167" s="13"/>
      <c r="D167" s="293"/>
      <c r="E167" s="256" t="str">
        <f t="shared" si="30"/>
        <v>Building</v>
      </c>
      <c r="F167" s="256" t="str">
        <f t="shared" si="31"/>
        <v>External</v>
      </c>
      <c r="G167" s="257"/>
      <c r="H167" s="491"/>
      <c r="I167" s="31"/>
    </row>
    <row r="168" spans="3:9" ht="12" customHeight="1" x14ac:dyDescent="0.2">
      <c r="C168" s="13"/>
      <c r="D168" s="293"/>
      <c r="E168" s="256" t="str">
        <f t="shared" si="30"/>
        <v>Building</v>
      </c>
      <c r="F168" s="256" t="str">
        <f t="shared" si="31"/>
        <v>External</v>
      </c>
      <c r="G168" s="257"/>
      <c r="H168" s="491"/>
      <c r="I168" s="31"/>
    </row>
    <row r="169" spans="3:9" ht="12" customHeight="1" x14ac:dyDescent="0.2">
      <c r="C169" s="13"/>
      <c r="D169" s="293"/>
      <c r="E169" s="256" t="str">
        <f t="shared" si="30"/>
        <v>Building</v>
      </c>
      <c r="F169" s="256" t="str">
        <f t="shared" si="31"/>
        <v>External</v>
      </c>
      <c r="G169" s="257"/>
      <c r="H169" s="491"/>
      <c r="I169" s="31"/>
    </row>
    <row r="170" spans="3:9" ht="12" customHeight="1" x14ac:dyDescent="0.2">
      <c r="C170" s="13"/>
      <c r="D170" s="293">
        <v>17</v>
      </c>
      <c r="E170" s="252" t="str">
        <f>IF(OR(VLOOKUP(D170,'Services - NHC'!$D$10:$F$149,2,FALSE)="",VLOOKUP(D170,'Services - NHC'!$D$10:$F$149,2,FALSE)="[Enter service]"),"",VLOOKUP(D170,'Services - NHC'!$D$10:$F$149,2,FALSE))</f>
        <v>City Services</v>
      </c>
      <c r="F170" s="253" t="str">
        <f>IF(OR(VLOOKUP(D170,'Services - NHC'!$D$10:$F$149,3,FALSE)="",VLOOKUP(D170,'Services - NHC'!$D$10:$F$149,3,FALSE)="[Select]"),"",VLOOKUP(D170,'Services - NHC'!$D$10:$F$149,3,FALSE))</f>
        <v>External</v>
      </c>
      <c r="G170" s="254"/>
      <c r="H170" s="495"/>
      <c r="I170" s="31"/>
    </row>
    <row r="171" spans="3:9" ht="12" customHeight="1" x14ac:dyDescent="0.2">
      <c r="C171" s="13"/>
      <c r="D171" s="293"/>
      <c r="E171" s="256" t="str">
        <f t="shared" ref="E171:E179" si="32">E170</f>
        <v>City Services</v>
      </c>
      <c r="F171" s="256" t="str">
        <f t="shared" ref="F171:F179" si="33">F170</f>
        <v>External</v>
      </c>
      <c r="G171" s="257"/>
      <c r="H171" s="493"/>
      <c r="I171" s="31"/>
    </row>
    <row r="172" spans="3:9" ht="12" customHeight="1" x14ac:dyDescent="0.2">
      <c r="C172" s="13"/>
      <c r="D172" s="293"/>
      <c r="E172" s="256" t="str">
        <f t="shared" si="32"/>
        <v>City Services</v>
      </c>
      <c r="F172" s="256" t="str">
        <f t="shared" si="33"/>
        <v>External</v>
      </c>
      <c r="G172" s="257"/>
      <c r="H172" s="490"/>
      <c r="I172" s="31"/>
    </row>
    <row r="173" spans="3:9" ht="12" customHeight="1" x14ac:dyDescent="0.2">
      <c r="C173" s="13"/>
      <c r="D173" s="293"/>
      <c r="E173" s="256" t="str">
        <f t="shared" si="32"/>
        <v>City Services</v>
      </c>
      <c r="F173" s="256" t="str">
        <f t="shared" si="33"/>
        <v>External</v>
      </c>
      <c r="G173" s="257"/>
      <c r="H173" s="490"/>
      <c r="I173" s="31"/>
    </row>
    <row r="174" spans="3:9" ht="12" customHeight="1" x14ac:dyDescent="0.2">
      <c r="C174" s="13"/>
      <c r="D174" s="293"/>
      <c r="E174" s="256" t="str">
        <f t="shared" si="32"/>
        <v>City Services</v>
      </c>
      <c r="F174" s="256" t="str">
        <f t="shared" si="33"/>
        <v>External</v>
      </c>
      <c r="G174" s="257"/>
      <c r="H174" s="490"/>
      <c r="I174" s="31"/>
    </row>
    <row r="175" spans="3:9" ht="12" customHeight="1" x14ac:dyDescent="0.2">
      <c r="C175" s="13"/>
      <c r="D175" s="293"/>
      <c r="E175" s="256" t="str">
        <f t="shared" si="32"/>
        <v>City Services</v>
      </c>
      <c r="F175" s="256" t="str">
        <f t="shared" si="33"/>
        <v>External</v>
      </c>
      <c r="G175" s="257"/>
      <c r="H175" s="490"/>
      <c r="I175" s="31"/>
    </row>
    <row r="176" spans="3:9" ht="12" customHeight="1" x14ac:dyDescent="0.2">
      <c r="C176" s="13"/>
      <c r="D176" s="293"/>
      <c r="E176" s="256" t="str">
        <f t="shared" si="32"/>
        <v>City Services</v>
      </c>
      <c r="F176" s="256" t="str">
        <f t="shared" si="33"/>
        <v>External</v>
      </c>
      <c r="G176" s="257"/>
      <c r="H176" s="490"/>
      <c r="I176" s="31"/>
    </row>
    <row r="177" spans="3:9" ht="12" customHeight="1" x14ac:dyDescent="0.2">
      <c r="C177" s="13"/>
      <c r="D177" s="293"/>
      <c r="E177" s="256" t="str">
        <f t="shared" si="32"/>
        <v>City Services</v>
      </c>
      <c r="F177" s="256" t="str">
        <f t="shared" si="33"/>
        <v>External</v>
      </c>
      <c r="G177" s="257"/>
      <c r="H177" s="490"/>
      <c r="I177" s="31"/>
    </row>
    <row r="178" spans="3:9" ht="12" customHeight="1" x14ac:dyDescent="0.2">
      <c r="C178" s="13"/>
      <c r="D178" s="293"/>
      <c r="E178" s="256" t="str">
        <f t="shared" si="32"/>
        <v>City Services</v>
      </c>
      <c r="F178" s="256" t="str">
        <f t="shared" si="33"/>
        <v>External</v>
      </c>
      <c r="G178" s="257"/>
      <c r="H178" s="490"/>
      <c r="I178" s="31"/>
    </row>
    <row r="179" spans="3:9" ht="12" customHeight="1" x14ac:dyDescent="0.2">
      <c r="C179" s="13"/>
      <c r="D179" s="293"/>
      <c r="E179" s="256" t="str">
        <f t="shared" si="32"/>
        <v>City Services</v>
      </c>
      <c r="F179" s="256" t="str">
        <f t="shared" si="33"/>
        <v>External</v>
      </c>
      <c r="G179" s="257"/>
      <c r="H179" s="494"/>
      <c r="I179" s="31"/>
    </row>
    <row r="180" spans="3:9" ht="12" customHeight="1" x14ac:dyDescent="0.2">
      <c r="C180" s="13"/>
      <c r="D180" s="293">
        <v>18</v>
      </c>
      <c r="E180" s="252" t="str">
        <f>IF(OR(VLOOKUP(D180,'Services - NHC'!$D$10:$F$149,2,FALSE)="",VLOOKUP(D180,'Services - NHC'!$D$10:$F$149,2,FALSE)="[Enter service]"),"",VLOOKUP(D180,'Services - NHC'!$D$10:$F$149,2,FALSE))</f>
        <v>Property Management</v>
      </c>
      <c r="F180" s="253" t="str">
        <f>IF(OR(VLOOKUP(D180,'Services - NHC'!$D$10:$F$149,3,FALSE)="",VLOOKUP(D180,'Services - NHC'!$D$10:$F$149,3,FALSE)="[Select]"),"",VLOOKUP(D180,'Services - NHC'!$D$10:$F$149,3,FALSE))</f>
        <v>Mixed</v>
      </c>
      <c r="G180" s="254"/>
      <c r="H180" s="489"/>
      <c r="I180" s="31"/>
    </row>
    <row r="181" spans="3:9" ht="12" customHeight="1" x14ac:dyDescent="0.2">
      <c r="C181" s="13"/>
      <c r="D181" s="293"/>
      <c r="E181" s="256" t="str">
        <f t="shared" ref="E181:E189" si="34">E180</f>
        <v>Property Management</v>
      </c>
      <c r="F181" s="256" t="str">
        <f t="shared" ref="F181:F189" si="35">F180</f>
        <v>Mixed</v>
      </c>
      <c r="G181" s="257"/>
      <c r="H181" s="491"/>
      <c r="I181" s="31"/>
    </row>
    <row r="182" spans="3:9" ht="12" customHeight="1" x14ac:dyDescent="0.2">
      <c r="C182" s="13"/>
      <c r="D182" s="293"/>
      <c r="E182" s="256" t="str">
        <f t="shared" si="34"/>
        <v>Property Management</v>
      </c>
      <c r="F182" s="256" t="str">
        <f t="shared" si="35"/>
        <v>Mixed</v>
      </c>
      <c r="G182" s="257"/>
      <c r="H182" s="491"/>
      <c r="I182" s="31"/>
    </row>
    <row r="183" spans="3:9" ht="12" customHeight="1" x14ac:dyDescent="0.2">
      <c r="C183" s="13"/>
      <c r="D183" s="293"/>
      <c r="E183" s="256" t="str">
        <f t="shared" si="34"/>
        <v>Property Management</v>
      </c>
      <c r="F183" s="256" t="str">
        <f t="shared" si="35"/>
        <v>Mixed</v>
      </c>
      <c r="G183" s="257"/>
      <c r="H183" s="491"/>
      <c r="I183" s="31"/>
    </row>
    <row r="184" spans="3:9" ht="12" customHeight="1" x14ac:dyDescent="0.2">
      <c r="C184" s="13"/>
      <c r="D184" s="293"/>
      <c r="E184" s="256" t="str">
        <f t="shared" si="34"/>
        <v>Property Management</v>
      </c>
      <c r="F184" s="256" t="str">
        <f t="shared" si="35"/>
        <v>Mixed</v>
      </c>
      <c r="G184" s="257"/>
      <c r="H184" s="491"/>
      <c r="I184" s="31"/>
    </row>
    <row r="185" spans="3:9" ht="12" customHeight="1" x14ac:dyDescent="0.2">
      <c r="C185" s="13"/>
      <c r="D185" s="293"/>
      <c r="E185" s="256" t="str">
        <f t="shared" si="34"/>
        <v>Property Management</v>
      </c>
      <c r="F185" s="256" t="str">
        <f t="shared" si="35"/>
        <v>Mixed</v>
      </c>
      <c r="G185" s="257"/>
      <c r="H185" s="491"/>
      <c r="I185" s="31"/>
    </row>
    <row r="186" spans="3:9" ht="12" customHeight="1" x14ac:dyDescent="0.2">
      <c r="C186" s="13"/>
      <c r="D186" s="293"/>
      <c r="E186" s="256" t="str">
        <f t="shared" si="34"/>
        <v>Property Management</v>
      </c>
      <c r="F186" s="256" t="str">
        <f t="shared" si="35"/>
        <v>Mixed</v>
      </c>
      <c r="G186" s="257"/>
      <c r="H186" s="491"/>
      <c r="I186" s="31"/>
    </row>
    <row r="187" spans="3:9" ht="12" customHeight="1" x14ac:dyDescent="0.2">
      <c r="C187" s="13"/>
      <c r="D187" s="293"/>
      <c r="E187" s="256" t="str">
        <f t="shared" si="34"/>
        <v>Property Management</v>
      </c>
      <c r="F187" s="256" t="str">
        <f t="shared" si="35"/>
        <v>Mixed</v>
      </c>
      <c r="G187" s="257"/>
      <c r="H187" s="491"/>
      <c r="I187" s="31"/>
    </row>
    <row r="188" spans="3:9" ht="12" customHeight="1" x14ac:dyDescent="0.2">
      <c r="C188" s="13"/>
      <c r="D188" s="293"/>
      <c r="E188" s="256" t="str">
        <f t="shared" si="34"/>
        <v>Property Management</v>
      </c>
      <c r="F188" s="256" t="str">
        <f t="shared" si="35"/>
        <v>Mixed</v>
      </c>
      <c r="G188" s="257"/>
      <c r="H188" s="491"/>
      <c r="I188" s="31"/>
    </row>
    <row r="189" spans="3:9" ht="12" customHeight="1" x14ac:dyDescent="0.2">
      <c r="C189" s="13"/>
      <c r="D189" s="293"/>
      <c r="E189" s="256" t="str">
        <f t="shared" si="34"/>
        <v>Property Management</v>
      </c>
      <c r="F189" s="256" t="str">
        <f t="shared" si="35"/>
        <v>Mixed</v>
      </c>
      <c r="G189" s="257"/>
      <c r="H189" s="491"/>
      <c r="I189" s="31"/>
    </row>
    <row r="190" spans="3:9" ht="12" customHeight="1" x14ac:dyDescent="0.2">
      <c r="C190" s="13"/>
      <c r="D190" s="293">
        <v>19</v>
      </c>
      <c r="E190" s="252" t="str">
        <f>IF(OR(VLOOKUP(D190,'Services - NHC'!$D$10:$F$149,2,FALSE)="",VLOOKUP(D190,'Services - NHC'!$D$10:$F$149,2,FALSE)="[Enter service]"),"",VLOOKUP(D190,'Services - NHC'!$D$10:$F$149,2,FALSE))</f>
        <v>Community Amenity</v>
      </c>
      <c r="F190" s="253" t="str">
        <f>IF(OR(VLOOKUP(D190,'Services - NHC'!$D$10:$F$149,3,FALSE)="",VLOOKUP(D190,'Services - NHC'!$D$10:$F$149,3,FALSE)="[Select]"),"",VLOOKUP(D190,'Services - NHC'!$D$10:$F$149,3,FALSE))</f>
        <v>External</v>
      </c>
      <c r="G190" s="254"/>
      <c r="H190" s="492"/>
      <c r="I190" s="31"/>
    </row>
    <row r="191" spans="3:9" ht="12" customHeight="1" x14ac:dyDescent="0.2">
      <c r="C191" s="13"/>
      <c r="D191" s="293"/>
      <c r="E191" s="256" t="str">
        <f t="shared" ref="E191:E199" si="36">E190</f>
        <v>Community Amenity</v>
      </c>
      <c r="F191" s="256" t="str">
        <f t="shared" ref="F191:F199" si="37">F190</f>
        <v>External</v>
      </c>
      <c r="G191" s="257"/>
      <c r="H191" s="490"/>
      <c r="I191" s="31"/>
    </row>
    <row r="192" spans="3:9" ht="12" customHeight="1" x14ac:dyDescent="0.2">
      <c r="C192" s="13"/>
      <c r="D192" s="293"/>
      <c r="E192" s="256" t="str">
        <f t="shared" si="36"/>
        <v>Community Amenity</v>
      </c>
      <c r="F192" s="256" t="str">
        <f t="shared" si="37"/>
        <v>External</v>
      </c>
      <c r="G192" s="257"/>
      <c r="H192" s="491"/>
      <c r="I192" s="31"/>
    </row>
    <row r="193" spans="3:9" ht="12" customHeight="1" x14ac:dyDescent="0.2">
      <c r="C193" s="13"/>
      <c r="D193" s="293"/>
      <c r="E193" s="256" t="str">
        <f t="shared" si="36"/>
        <v>Community Amenity</v>
      </c>
      <c r="F193" s="256" t="str">
        <f t="shared" si="37"/>
        <v>External</v>
      </c>
      <c r="G193" s="257"/>
      <c r="H193" s="491"/>
      <c r="I193" s="31"/>
    </row>
    <row r="194" spans="3:9" ht="12" customHeight="1" x14ac:dyDescent="0.2">
      <c r="C194" s="13"/>
      <c r="D194" s="293"/>
      <c r="E194" s="256" t="str">
        <f t="shared" si="36"/>
        <v>Community Amenity</v>
      </c>
      <c r="F194" s="256" t="str">
        <f t="shared" si="37"/>
        <v>External</v>
      </c>
      <c r="G194" s="257"/>
      <c r="H194" s="491"/>
      <c r="I194" s="31"/>
    </row>
    <row r="195" spans="3:9" ht="12" customHeight="1" x14ac:dyDescent="0.2">
      <c r="C195" s="13"/>
      <c r="D195" s="293"/>
      <c r="E195" s="256" t="str">
        <f t="shared" si="36"/>
        <v>Community Amenity</v>
      </c>
      <c r="F195" s="256" t="str">
        <f t="shared" si="37"/>
        <v>External</v>
      </c>
      <c r="G195" s="257"/>
      <c r="H195" s="491"/>
      <c r="I195" s="31"/>
    </row>
    <row r="196" spans="3:9" ht="12" customHeight="1" x14ac:dyDescent="0.2">
      <c r="C196" s="13"/>
      <c r="D196" s="293"/>
      <c r="E196" s="256" t="str">
        <f t="shared" si="36"/>
        <v>Community Amenity</v>
      </c>
      <c r="F196" s="256" t="str">
        <f t="shared" si="37"/>
        <v>External</v>
      </c>
      <c r="G196" s="257"/>
      <c r="H196" s="491"/>
      <c r="I196" s="31"/>
    </row>
    <row r="197" spans="3:9" ht="12" customHeight="1" x14ac:dyDescent="0.2">
      <c r="C197" s="13"/>
      <c r="D197" s="293"/>
      <c r="E197" s="256" t="str">
        <f t="shared" si="36"/>
        <v>Community Amenity</v>
      </c>
      <c r="F197" s="256" t="str">
        <f t="shared" si="37"/>
        <v>External</v>
      </c>
      <c r="G197" s="257"/>
      <c r="H197" s="491"/>
      <c r="I197" s="31"/>
    </row>
    <row r="198" spans="3:9" ht="12" customHeight="1" x14ac:dyDescent="0.2">
      <c r="C198" s="13"/>
      <c r="D198" s="293"/>
      <c r="E198" s="256" t="str">
        <f t="shared" si="36"/>
        <v>Community Amenity</v>
      </c>
      <c r="F198" s="256" t="str">
        <f t="shared" si="37"/>
        <v>External</v>
      </c>
      <c r="G198" s="257"/>
      <c r="H198" s="491"/>
      <c r="I198" s="31"/>
    </row>
    <row r="199" spans="3:9" ht="12" customHeight="1" x14ac:dyDescent="0.2">
      <c r="C199" s="13"/>
      <c r="D199" s="293"/>
      <c r="E199" s="256" t="str">
        <f t="shared" si="36"/>
        <v>Community Amenity</v>
      </c>
      <c r="F199" s="256" t="str">
        <f t="shared" si="37"/>
        <v>External</v>
      </c>
      <c r="G199" s="257"/>
      <c r="H199" s="491"/>
      <c r="I199" s="31"/>
    </row>
    <row r="200" spans="3:9" ht="12" customHeight="1" x14ac:dyDescent="0.2">
      <c r="C200" s="13"/>
      <c r="D200" s="293">
        <v>20</v>
      </c>
      <c r="E200" s="252" t="str">
        <f>IF(OR(VLOOKUP(D200,'Services - NHC'!$D$10:$F$149,2,FALSE)="",VLOOKUP(D200,'Services - NHC'!$D$10:$F$149,2,FALSE)="[Enter service]"),"",VLOOKUP(D200,'Services - NHC'!$D$10:$F$149,2,FALSE))</f>
        <v>Environmental Services</v>
      </c>
      <c r="F200" s="253" t="str">
        <f>IF(OR(VLOOKUP(D200,'Services - NHC'!$D$10:$F$149,3,FALSE)="",VLOOKUP(D200,'Services - NHC'!$D$10:$F$149,3,FALSE)="[Select]"),"",VLOOKUP(D200,'Services - NHC'!$D$10:$F$149,3,FALSE))</f>
        <v>External</v>
      </c>
      <c r="G200" s="254"/>
      <c r="H200" s="492"/>
      <c r="I200" s="31"/>
    </row>
    <row r="201" spans="3:9" ht="12" customHeight="1" x14ac:dyDescent="0.2">
      <c r="C201" s="13"/>
      <c r="D201" s="293"/>
      <c r="E201" s="256" t="str">
        <f t="shared" ref="E201:E209" si="38">E200</f>
        <v>Environmental Services</v>
      </c>
      <c r="F201" s="256" t="str">
        <f t="shared" ref="F201:F209" si="39">F200</f>
        <v>External</v>
      </c>
      <c r="G201" s="257"/>
      <c r="H201" s="491"/>
      <c r="I201" s="31"/>
    </row>
    <row r="202" spans="3:9" ht="12" customHeight="1" x14ac:dyDescent="0.2">
      <c r="C202" s="13"/>
      <c r="D202" s="293"/>
      <c r="E202" s="256" t="str">
        <f t="shared" si="38"/>
        <v>Environmental Services</v>
      </c>
      <c r="F202" s="256" t="str">
        <f t="shared" si="39"/>
        <v>External</v>
      </c>
      <c r="G202" s="257"/>
      <c r="H202" s="494"/>
      <c r="I202" s="31"/>
    </row>
    <row r="203" spans="3:9" ht="12" customHeight="1" x14ac:dyDescent="0.2">
      <c r="C203" s="13"/>
      <c r="D203" s="293"/>
      <c r="E203" s="256" t="str">
        <f t="shared" si="38"/>
        <v>Environmental Services</v>
      </c>
      <c r="F203" s="256" t="str">
        <f t="shared" si="39"/>
        <v>External</v>
      </c>
      <c r="G203" s="257"/>
      <c r="H203" s="491"/>
      <c r="I203" s="31"/>
    </row>
    <row r="204" spans="3:9" ht="12" customHeight="1" x14ac:dyDescent="0.2">
      <c r="C204" s="13"/>
      <c r="D204" s="293"/>
      <c r="E204" s="256" t="str">
        <f t="shared" si="38"/>
        <v>Environmental Services</v>
      </c>
      <c r="F204" s="256" t="str">
        <f t="shared" si="39"/>
        <v>External</v>
      </c>
      <c r="G204" s="257"/>
      <c r="H204" s="491"/>
      <c r="I204" s="31"/>
    </row>
    <row r="205" spans="3:9" ht="12" customHeight="1" x14ac:dyDescent="0.2">
      <c r="C205" s="13"/>
      <c r="D205" s="293"/>
      <c r="E205" s="256" t="str">
        <f t="shared" si="38"/>
        <v>Environmental Services</v>
      </c>
      <c r="F205" s="256" t="str">
        <f t="shared" si="39"/>
        <v>External</v>
      </c>
      <c r="G205" s="257"/>
      <c r="H205" s="491"/>
      <c r="I205" s="31"/>
    </row>
    <row r="206" spans="3:9" ht="12" customHeight="1" x14ac:dyDescent="0.2">
      <c r="C206" s="13"/>
      <c r="D206" s="293"/>
      <c r="E206" s="256" t="str">
        <f t="shared" si="38"/>
        <v>Environmental Services</v>
      </c>
      <c r="F206" s="256" t="str">
        <f t="shared" si="39"/>
        <v>External</v>
      </c>
      <c r="G206" s="257"/>
      <c r="H206" s="491"/>
      <c r="I206" s="31"/>
    </row>
    <row r="207" spans="3:9" ht="12" customHeight="1" x14ac:dyDescent="0.2">
      <c r="C207" s="13"/>
      <c r="D207" s="293"/>
      <c r="E207" s="256" t="str">
        <f t="shared" si="38"/>
        <v>Environmental Services</v>
      </c>
      <c r="F207" s="256" t="str">
        <f t="shared" si="39"/>
        <v>External</v>
      </c>
      <c r="G207" s="257"/>
      <c r="H207" s="491"/>
      <c r="I207" s="31"/>
    </row>
    <row r="208" spans="3:9" ht="12" customHeight="1" x14ac:dyDescent="0.2">
      <c r="C208" s="13"/>
      <c r="D208" s="293"/>
      <c r="E208" s="256" t="str">
        <f t="shared" si="38"/>
        <v>Environmental Services</v>
      </c>
      <c r="F208" s="256" t="str">
        <f t="shared" si="39"/>
        <v>External</v>
      </c>
      <c r="G208" s="257"/>
      <c r="H208" s="491"/>
      <c r="I208" s="31"/>
    </row>
    <row r="209" spans="3:9" ht="12" customHeight="1" x14ac:dyDescent="0.2">
      <c r="C209" s="13"/>
      <c r="D209" s="293"/>
      <c r="E209" s="256" t="str">
        <f t="shared" si="38"/>
        <v>Environmental Services</v>
      </c>
      <c r="F209" s="256" t="str">
        <f t="shared" si="39"/>
        <v>External</v>
      </c>
      <c r="G209" s="257"/>
      <c r="H209" s="491"/>
      <c r="I209" s="31"/>
    </row>
    <row r="210" spans="3:9" ht="12" customHeight="1" x14ac:dyDescent="0.2">
      <c r="C210" s="13"/>
      <c r="D210" s="293">
        <v>21</v>
      </c>
      <c r="E210" s="252" t="str">
        <f>IF(OR(VLOOKUP(D210,'Services - NHC'!$D$10:$F$149,2,FALSE)="",VLOOKUP(D210,'Services - NHC'!$D$10:$F$149,2,FALSE)="[Enter service]"),"",VLOOKUP(D210,'Services - NHC'!$D$10:$F$149,2,FALSE))</f>
        <v>Facilities</v>
      </c>
      <c r="F210" s="253" t="str">
        <f>IF(OR(VLOOKUP(D210,'Services - NHC'!$D$10:$F$149,3,FALSE)="",VLOOKUP(D210,'Services - NHC'!$D$10:$F$149,3,FALSE)="[Select]"),"",VLOOKUP(D210,'Services - NHC'!$D$10:$F$149,3,FALSE))</f>
        <v>External</v>
      </c>
      <c r="G210" s="254"/>
      <c r="H210" s="489"/>
      <c r="I210" s="31"/>
    </row>
    <row r="211" spans="3:9" ht="12" customHeight="1" x14ac:dyDescent="0.2">
      <c r="C211" s="13"/>
      <c r="D211" s="293"/>
      <c r="E211" s="256" t="str">
        <f t="shared" ref="E211:E219" si="40">E210</f>
        <v>Facilities</v>
      </c>
      <c r="F211" s="256" t="str">
        <f t="shared" ref="F211:F219" si="41">F210</f>
        <v>External</v>
      </c>
      <c r="G211" s="257"/>
      <c r="H211" s="491"/>
      <c r="I211" s="31"/>
    </row>
    <row r="212" spans="3:9" ht="12" customHeight="1" x14ac:dyDescent="0.2">
      <c r="C212" s="13"/>
      <c r="D212" s="293"/>
      <c r="E212" s="256" t="str">
        <f t="shared" si="40"/>
        <v>Facilities</v>
      </c>
      <c r="F212" s="256" t="str">
        <f t="shared" si="41"/>
        <v>External</v>
      </c>
      <c r="G212" s="257"/>
      <c r="H212" s="491"/>
      <c r="I212" s="31"/>
    </row>
    <row r="213" spans="3:9" ht="12" customHeight="1" x14ac:dyDescent="0.2">
      <c r="C213" s="13"/>
      <c r="D213" s="293"/>
      <c r="E213" s="256" t="str">
        <f t="shared" si="40"/>
        <v>Facilities</v>
      </c>
      <c r="F213" s="256" t="str">
        <f t="shared" si="41"/>
        <v>External</v>
      </c>
      <c r="G213" s="257"/>
      <c r="H213" s="491"/>
      <c r="I213" s="31"/>
    </row>
    <row r="214" spans="3:9" ht="12" customHeight="1" x14ac:dyDescent="0.2">
      <c r="C214" s="13"/>
      <c r="D214" s="293"/>
      <c r="E214" s="256" t="str">
        <f t="shared" si="40"/>
        <v>Facilities</v>
      </c>
      <c r="F214" s="256" t="str">
        <f t="shared" si="41"/>
        <v>External</v>
      </c>
      <c r="G214" s="257"/>
      <c r="H214" s="491"/>
      <c r="I214" s="31"/>
    </row>
    <row r="215" spans="3:9" ht="12" customHeight="1" x14ac:dyDescent="0.2">
      <c r="C215" s="13"/>
      <c r="D215" s="293"/>
      <c r="E215" s="256" t="str">
        <f t="shared" si="40"/>
        <v>Facilities</v>
      </c>
      <c r="F215" s="256" t="str">
        <f t="shared" si="41"/>
        <v>External</v>
      </c>
      <c r="G215" s="257"/>
      <c r="H215" s="491"/>
      <c r="I215" s="31"/>
    </row>
    <row r="216" spans="3:9" ht="12" customHeight="1" x14ac:dyDescent="0.2">
      <c r="C216" s="13"/>
      <c r="D216" s="293"/>
      <c r="E216" s="256" t="str">
        <f t="shared" si="40"/>
        <v>Facilities</v>
      </c>
      <c r="F216" s="256" t="str">
        <f t="shared" si="41"/>
        <v>External</v>
      </c>
      <c r="G216" s="257"/>
      <c r="H216" s="491"/>
      <c r="I216" s="31"/>
    </row>
    <row r="217" spans="3:9" ht="12" customHeight="1" x14ac:dyDescent="0.2">
      <c r="C217" s="13"/>
      <c r="D217" s="293"/>
      <c r="E217" s="256" t="str">
        <f t="shared" si="40"/>
        <v>Facilities</v>
      </c>
      <c r="F217" s="256" t="str">
        <f t="shared" si="41"/>
        <v>External</v>
      </c>
      <c r="G217" s="257"/>
      <c r="H217" s="491"/>
      <c r="I217" s="31"/>
    </row>
    <row r="218" spans="3:9" ht="12" customHeight="1" x14ac:dyDescent="0.2">
      <c r="C218" s="13"/>
      <c r="D218" s="293"/>
      <c r="E218" s="256" t="str">
        <f t="shared" si="40"/>
        <v>Facilities</v>
      </c>
      <c r="F218" s="256" t="str">
        <f t="shared" si="41"/>
        <v>External</v>
      </c>
      <c r="G218" s="257"/>
      <c r="H218" s="491"/>
      <c r="I218" s="31"/>
    </row>
    <row r="219" spans="3:9" ht="12" customHeight="1" x14ac:dyDescent="0.2">
      <c r="C219" s="13"/>
      <c r="D219" s="293"/>
      <c r="E219" s="256" t="str">
        <f t="shared" si="40"/>
        <v>Facilities</v>
      </c>
      <c r="F219" s="256" t="str">
        <f t="shared" si="41"/>
        <v>External</v>
      </c>
      <c r="G219" s="257"/>
      <c r="H219" s="491"/>
      <c r="I219" s="31"/>
    </row>
    <row r="220" spans="3:9" ht="12" customHeight="1" x14ac:dyDescent="0.2">
      <c r="C220" s="13"/>
      <c r="D220" s="293">
        <v>22</v>
      </c>
      <c r="E220" s="252" t="str">
        <f>IF(OR(VLOOKUP(D220,'Services - NHC'!$D$10:$F$149,2,FALSE)="",VLOOKUP(D220,'Services - NHC'!$D$10:$F$149,2,FALSE)="[Enter service]"),"",VLOOKUP(D220,'Services - NHC'!$D$10:$F$149,2,FALSE))</f>
        <v>Growth &amp; Development</v>
      </c>
      <c r="F220" s="253" t="str">
        <f>IF(OR(VLOOKUP(D220,'Services - NHC'!$D$10:$F$149,3,FALSE)="",VLOOKUP(D220,'Services - NHC'!$D$10:$F$149,3,FALSE)="[Select]"),"",VLOOKUP(D220,'Services - NHC'!$D$10:$F$149,3,FALSE))</f>
        <v>Mixed</v>
      </c>
      <c r="G220" s="254"/>
      <c r="H220" s="489"/>
      <c r="I220" s="31"/>
    </row>
    <row r="221" spans="3:9" ht="12" customHeight="1" x14ac:dyDescent="0.2">
      <c r="C221" s="13"/>
      <c r="D221" s="293"/>
      <c r="E221" s="256" t="str">
        <f t="shared" ref="E221:E229" si="42">E220</f>
        <v>Growth &amp; Development</v>
      </c>
      <c r="F221" s="256" t="str">
        <f t="shared" ref="F221:F229" si="43">F220</f>
        <v>Mixed</v>
      </c>
      <c r="G221" s="257"/>
      <c r="H221" s="491"/>
      <c r="I221" s="31"/>
    </row>
    <row r="222" spans="3:9" ht="12" customHeight="1" x14ac:dyDescent="0.2">
      <c r="C222" s="13"/>
      <c r="D222" s="293"/>
      <c r="E222" s="256" t="str">
        <f t="shared" si="42"/>
        <v>Growth &amp; Development</v>
      </c>
      <c r="F222" s="256" t="str">
        <f t="shared" si="43"/>
        <v>Mixed</v>
      </c>
      <c r="G222" s="257"/>
      <c r="H222" s="491"/>
      <c r="I222" s="31"/>
    </row>
    <row r="223" spans="3:9" ht="12" customHeight="1" x14ac:dyDescent="0.2">
      <c r="C223" s="13"/>
      <c r="D223" s="293"/>
      <c r="E223" s="256" t="str">
        <f t="shared" si="42"/>
        <v>Growth &amp; Development</v>
      </c>
      <c r="F223" s="256" t="str">
        <f t="shared" si="43"/>
        <v>Mixed</v>
      </c>
      <c r="G223" s="257"/>
      <c r="H223" s="491"/>
      <c r="I223" s="31"/>
    </row>
    <row r="224" spans="3:9" ht="12" customHeight="1" x14ac:dyDescent="0.2">
      <c r="C224" s="13"/>
      <c r="D224" s="293"/>
      <c r="E224" s="256" t="str">
        <f t="shared" si="42"/>
        <v>Growth &amp; Development</v>
      </c>
      <c r="F224" s="256" t="str">
        <f t="shared" si="43"/>
        <v>Mixed</v>
      </c>
      <c r="G224" s="257"/>
      <c r="H224" s="491"/>
      <c r="I224" s="31"/>
    </row>
    <row r="225" spans="3:9" ht="12" customHeight="1" x14ac:dyDescent="0.2">
      <c r="C225" s="13"/>
      <c r="D225" s="293"/>
      <c r="E225" s="256" t="str">
        <f t="shared" si="42"/>
        <v>Growth &amp; Development</v>
      </c>
      <c r="F225" s="256" t="str">
        <f t="shared" si="43"/>
        <v>Mixed</v>
      </c>
      <c r="G225" s="257"/>
      <c r="H225" s="491"/>
      <c r="I225" s="31"/>
    </row>
    <row r="226" spans="3:9" ht="12" customHeight="1" x14ac:dyDescent="0.2">
      <c r="C226" s="13"/>
      <c r="D226" s="293"/>
      <c r="E226" s="256" t="str">
        <f t="shared" si="42"/>
        <v>Growth &amp; Development</v>
      </c>
      <c r="F226" s="256" t="str">
        <f t="shared" si="43"/>
        <v>Mixed</v>
      </c>
      <c r="G226" s="257"/>
      <c r="H226" s="491"/>
      <c r="I226" s="31"/>
    </row>
    <row r="227" spans="3:9" ht="12" customHeight="1" x14ac:dyDescent="0.2">
      <c r="C227" s="13"/>
      <c r="D227" s="293"/>
      <c r="E227" s="256" t="str">
        <f t="shared" si="42"/>
        <v>Growth &amp; Development</v>
      </c>
      <c r="F227" s="256" t="str">
        <f t="shared" si="43"/>
        <v>Mixed</v>
      </c>
      <c r="G227" s="257"/>
      <c r="H227" s="491"/>
      <c r="I227" s="31"/>
    </row>
    <row r="228" spans="3:9" ht="12" customHeight="1" x14ac:dyDescent="0.2">
      <c r="C228" s="13"/>
      <c r="D228" s="293"/>
      <c r="E228" s="256" t="str">
        <f t="shared" si="42"/>
        <v>Growth &amp; Development</v>
      </c>
      <c r="F228" s="256" t="str">
        <f t="shared" si="43"/>
        <v>Mixed</v>
      </c>
      <c r="G228" s="257"/>
      <c r="H228" s="491"/>
      <c r="I228" s="31"/>
    </row>
    <row r="229" spans="3:9" ht="12" customHeight="1" x14ac:dyDescent="0.2">
      <c r="C229" s="13"/>
      <c r="D229" s="293"/>
      <c r="E229" s="256" t="str">
        <f t="shared" si="42"/>
        <v>Growth &amp; Development</v>
      </c>
      <c r="F229" s="256" t="str">
        <f t="shared" si="43"/>
        <v>Mixed</v>
      </c>
      <c r="G229" s="257"/>
      <c r="H229" s="491"/>
      <c r="I229" s="31"/>
    </row>
    <row r="230" spans="3:9" ht="12" customHeight="1" x14ac:dyDescent="0.2">
      <c r="C230" s="13"/>
      <c r="D230" s="293">
        <v>23</v>
      </c>
      <c r="E230" s="252" t="str">
        <f>IF(OR(VLOOKUP(D230,'Services - NHC'!$D$10:$F$149,2,FALSE)="",VLOOKUP(D230,'Services - NHC'!$D$10:$F$149,2,FALSE)="[Enter service]"),"",VLOOKUP(D230,'Services - NHC'!$D$10:$F$149,2,FALSE))</f>
        <v>Infrastructure Design &amp; Delivery</v>
      </c>
      <c r="F230" s="253" t="str">
        <f>IF(OR(VLOOKUP(D230,'Services - NHC'!$D$10:$F$149,3,FALSE)="",VLOOKUP(D230,'Services - NHC'!$D$10:$F$149,3,FALSE)="[Select]"),"",VLOOKUP(D230,'Services - NHC'!$D$10:$F$149,3,FALSE))</f>
        <v>External</v>
      </c>
      <c r="G230" s="254"/>
      <c r="H230" s="489"/>
      <c r="I230" s="31"/>
    </row>
    <row r="231" spans="3:9" ht="12" customHeight="1" x14ac:dyDescent="0.2">
      <c r="C231" s="13"/>
      <c r="D231" s="293"/>
      <c r="E231" s="256" t="str">
        <f t="shared" ref="E231:E239" si="44">E230</f>
        <v>Infrastructure Design &amp; Delivery</v>
      </c>
      <c r="F231" s="256" t="str">
        <f t="shared" ref="F231:F239" si="45">F230</f>
        <v>External</v>
      </c>
      <c r="G231" s="257"/>
      <c r="H231" s="491"/>
      <c r="I231" s="31"/>
    </row>
    <row r="232" spans="3:9" ht="12" customHeight="1" x14ac:dyDescent="0.2">
      <c r="C232" s="13"/>
      <c r="D232" s="293"/>
      <c r="E232" s="256" t="str">
        <f t="shared" si="44"/>
        <v>Infrastructure Design &amp; Delivery</v>
      </c>
      <c r="F232" s="256" t="str">
        <f t="shared" si="45"/>
        <v>External</v>
      </c>
      <c r="G232" s="257"/>
      <c r="H232" s="491"/>
      <c r="I232" s="31"/>
    </row>
    <row r="233" spans="3:9" ht="12" customHeight="1" x14ac:dyDescent="0.2">
      <c r="C233" s="13"/>
      <c r="D233" s="293"/>
      <c r="E233" s="256" t="str">
        <f t="shared" si="44"/>
        <v>Infrastructure Design &amp; Delivery</v>
      </c>
      <c r="F233" s="256" t="str">
        <f t="shared" si="45"/>
        <v>External</v>
      </c>
      <c r="G233" s="257"/>
      <c r="H233" s="491"/>
      <c r="I233" s="31"/>
    </row>
    <row r="234" spans="3:9" ht="12" customHeight="1" x14ac:dyDescent="0.2">
      <c r="C234" s="13"/>
      <c r="D234" s="293"/>
      <c r="E234" s="256" t="str">
        <f t="shared" si="44"/>
        <v>Infrastructure Design &amp; Delivery</v>
      </c>
      <c r="F234" s="256" t="str">
        <f t="shared" si="45"/>
        <v>External</v>
      </c>
      <c r="G234" s="257"/>
      <c r="H234" s="491"/>
      <c r="I234" s="31"/>
    </row>
    <row r="235" spans="3:9" ht="12" customHeight="1" x14ac:dyDescent="0.2">
      <c r="C235" s="13"/>
      <c r="D235" s="293"/>
      <c r="E235" s="256" t="str">
        <f t="shared" si="44"/>
        <v>Infrastructure Design &amp; Delivery</v>
      </c>
      <c r="F235" s="256" t="str">
        <f t="shared" si="45"/>
        <v>External</v>
      </c>
      <c r="G235" s="257"/>
      <c r="H235" s="491"/>
      <c r="I235" s="31"/>
    </row>
    <row r="236" spans="3:9" ht="12" customHeight="1" x14ac:dyDescent="0.2">
      <c r="C236" s="13"/>
      <c r="D236" s="293"/>
      <c r="E236" s="256" t="str">
        <f t="shared" si="44"/>
        <v>Infrastructure Design &amp; Delivery</v>
      </c>
      <c r="F236" s="256" t="str">
        <f t="shared" si="45"/>
        <v>External</v>
      </c>
      <c r="G236" s="257"/>
      <c r="H236" s="491"/>
      <c r="I236" s="31"/>
    </row>
    <row r="237" spans="3:9" ht="12" customHeight="1" x14ac:dyDescent="0.2">
      <c r="C237" s="13"/>
      <c r="D237" s="293"/>
      <c r="E237" s="256" t="str">
        <f t="shared" si="44"/>
        <v>Infrastructure Design &amp; Delivery</v>
      </c>
      <c r="F237" s="256" t="str">
        <f t="shared" si="45"/>
        <v>External</v>
      </c>
      <c r="G237" s="257"/>
      <c r="H237" s="491"/>
      <c r="I237" s="31"/>
    </row>
    <row r="238" spans="3:9" ht="12" customHeight="1" x14ac:dyDescent="0.2">
      <c r="C238" s="13"/>
      <c r="D238" s="293"/>
      <c r="E238" s="256" t="str">
        <f t="shared" si="44"/>
        <v>Infrastructure Design &amp; Delivery</v>
      </c>
      <c r="F238" s="256" t="str">
        <f t="shared" si="45"/>
        <v>External</v>
      </c>
      <c r="G238" s="257"/>
      <c r="H238" s="491"/>
      <c r="I238" s="31"/>
    </row>
    <row r="239" spans="3:9" ht="12" customHeight="1" x14ac:dyDescent="0.2">
      <c r="C239" s="13"/>
      <c r="D239" s="293"/>
      <c r="E239" s="256" t="str">
        <f t="shared" si="44"/>
        <v>Infrastructure Design &amp; Delivery</v>
      </c>
      <c r="F239" s="256" t="str">
        <f t="shared" si="45"/>
        <v>External</v>
      </c>
      <c r="G239" s="257"/>
      <c r="H239" s="491"/>
      <c r="I239" s="31"/>
    </row>
    <row r="240" spans="3:9" ht="12" customHeight="1" x14ac:dyDescent="0.2">
      <c r="C240" s="13"/>
      <c r="D240" s="293">
        <v>24</v>
      </c>
      <c r="E240" s="252" t="str">
        <f>IF(OR(VLOOKUP(D240,'Services - NHC'!$D$10:$F$149,2,FALSE)="",VLOOKUP(D240,'Services - NHC'!$D$10:$F$149,2,FALSE)="[Enter service]"),"",VLOOKUP(D240,'Services - NHC'!$D$10:$F$149,2,FALSE))</f>
        <v>Ballarat Regional Tourism</v>
      </c>
      <c r="F240" s="253" t="str">
        <f>IF(OR(VLOOKUP(D240,'Services - NHC'!$D$10:$F$149,3,FALSE)="",VLOOKUP(D240,'Services - NHC'!$D$10:$F$149,3,FALSE)="[Select]"),"",VLOOKUP(D240,'Services - NHC'!$D$10:$F$149,3,FALSE))</f>
        <v>External</v>
      </c>
      <c r="G240" s="254"/>
      <c r="H240" s="489"/>
      <c r="I240" s="31"/>
    </row>
    <row r="241" spans="3:9" ht="12" customHeight="1" x14ac:dyDescent="0.2">
      <c r="C241" s="13"/>
      <c r="D241" s="293"/>
      <c r="E241" s="256" t="str">
        <f t="shared" ref="E241:E249" si="46">E240</f>
        <v>Ballarat Regional Tourism</v>
      </c>
      <c r="F241" s="256" t="str">
        <f t="shared" ref="F241:F249" si="47">F240</f>
        <v>External</v>
      </c>
      <c r="G241" s="257"/>
      <c r="H241" s="491"/>
      <c r="I241" s="31"/>
    </row>
    <row r="242" spans="3:9" ht="12" customHeight="1" x14ac:dyDescent="0.2">
      <c r="C242" s="13"/>
      <c r="D242" s="293"/>
      <c r="E242" s="256" t="str">
        <f t="shared" si="46"/>
        <v>Ballarat Regional Tourism</v>
      </c>
      <c r="F242" s="256" t="str">
        <f t="shared" si="47"/>
        <v>External</v>
      </c>
      <c r="G242" s="257"/>
      <c r="H242" s="491"/>
      <c r="I242" s="31"/>
    </row>
    <row r="243" spans="3:9" ht="12" customHeight="1" x14ac:dyDescent="0.2">
      <c r="C243" s="13"/>
      <c r="D243" s="293"/>
      <c r="E243" s="256" t="str">
        <f t="shared" si="46"/>
        <v>Ballarat Regional Tourism</v>
      </c>
      <c r="F243" s="256" t="str">
        <f t="shared" si="47"/>
        <v>External</v>
      </c>
      <c r="G243" s="257"/>
      <c r="H243" s="491"/>
      <c r="I243" s="31"/>
    </row>
    <row r="244" spans="3:9" ht="12" customHeight="1" x14ac:dyDescent="0.2">
      <c r="C244" s="13"/>
      <c r="D244" s="293"/>
      <c r="E244" s="256" t="str">
        <f t="shared" si="46"/>
        <v>Ballarat Regional Tourism</v>
      </c>
      <c r="F244" s="256" t="str">
        <f t="shared" si="47"/>
        <v>External</v>
      </c>
      <c r="G244" s="257"/>
      <c r="H244" s="491"/>
      <c r="I244" s="31"/>
    </row>
    <row r="245" spans="3:9" ht="12" customHeight="1" x14ac:dyDescent="0.2">
      <c r="C245" s="13"/>
      <c r="D245" s="293"/>
      <c r="E245" s="256" t="str">
        <f t="shared" si="46"/>
        <v>Ballarat Regional Tourism</v>
      </c>
      <c r="F245" s="256" t="str">
        <f t="shared" si="47"/>
        <v>External</v>
      </c>
      <c r="G245" s="257"/>
      <c r="H245" s="491"/>
      <c r="I245" s="31"/>
    </row>
    <row r="246" spans="3:9" ht="12" customHeight="1" x14ac:dyDescent="0.2">
      <c r="C246" s="13"/>
      <c r="D246" s="293"/>
      <c r="E246" s="256" t="str">
        <f t="shared" si="46"/>
        <v>Ballarat Regional Tourism</v>
      </c>
      <c r="F246" s="256" t="str">
        <f t="shared" si="47"/>
        <v>External</v>
      </c>
      <c r="G246" s="257"/>
      <c r="H246" s="491"/>
      <c r="I246" s="31"/>
    </row>
    <row r="247" spans="3:9" ht="12" customHeight="1" x14ac:dyDescent="0.2">
      <c r="C247" s="13"/>
      <c r="D247" s="293"/>
      <c r="E247" s="256" t="str">
        <f t="shared" si="46"/>
        <v>Ballarat Regional Tourism</v>
      </c>
      <c r="F247" s="256" t="str">
        <f t="shared" si="47"/>
        <v>External</v>
      </c>
      <c r="G247" s="257"/>
      <c r="H247" s="491"/>
      <c r="I247" s="31"/>
    </row>
    <row r="248" spans="3:9" ht="12" customHeight="1" x14ac:dyDescent="0.2">
      <c r="C248" s="13"/>
      <c r="D248" s="293"/>
      <c r="E248" s="256" t="str">
        <f t="shared" si="46"/>
        <v>Ballarat Regional Tourism</v>
      </c>
      <c r="F248" s="256" t="str">
        <f t="shared" si="47"/>
        <v>External</v>
      </c>
      <c r="G248" s="257"/>
      <c r="H248" s="491"/>
      <c r="I248" s="31"/>
    </row>
    <row r="249" spans="3:9" ht="12" customHeight="1" x14ac:dyDescent="0.2">
      <c r="C249" s="13"/>
      <c r="D249" s="293"/>
      <c r="E249" s="256" t="str">
        <f t="shared" si="46"/>
        <v>Ballarat Regional Tourism</v>
      </c>
      <c r="F249" s="256" t="str">
        <f t="shared" si="47"/>
        <v>External</v>
      </c>
      <c r="G249" s="257"/>
      <c r="H249" s="491"/>
      <c r="I249" s="31"/>
    </row>
    <row r="250" spans="3:9" ht="12" customHeight="1" x14ac:dyDescent="0.2">
      <c r="C250" s="13"/>
      <c r="D250" s="293">
        <v>25</v>
      </c>
      <c r="E250" s="252" t="str">
        <f>IF(OR(VLOOKUP(D250,'Services - NHC'!$D$10:$F$149,2,FALSE)="",VLOOKUP(D250,'Services - NHC'!$D$10:$F$149,2,FALSE)="[Enter service]"),"",VLOOKUP(D250,'Services - NHC'!$D$10:$F$149,2,FALSE))</f>
        <v>Economic Development</v>
      </c>
      <c r="F250" s="253" t="str">
        <f>IF(OR(VLOOKUP(D250,'Services - NHC'!$D$10:$F$149,3,FALSE)="",VLOOKUP(D250,'Services - NHC'!$D$10:$F$149,3,FALSE)="[Select]"),"",VLOOKUP(D250,'Services - NHC'!$D$10:$F$149,3,FALSE))</f>
        <v>External</v>
      </c>
      <c r="G250" s="254"/>
      <c r="H250" s="489"/>
      <c r="I250" s="31"/>
    </row>
    <row r="251" spans="3:9" ht="12" customHeight="1" x14ac:dyDescent="0.2">
      <c r="C251" s="13"/>
      <c r="D251" s="293"/>
      <c r="E251" s="256" t="str">
        <f t="shared" ref="E251:E259" si="48">E250</f>
        <v>Economic Development</v>
      </c>
      <c r="F251" s="256" t="str">
        <f t="shared" ref="F251:F259" si="49">F250</f>
        <v>External</v>
      </c>
      <c r="G251" s="257"/>
      <c r="H251" s="491"/>
      <c r="I251" s="31"/>
    </row>
    <row r="252" spans="3:9" ht="12" customHeight="1" x14ac:dyDescent="0.2">
      <c r="C252" s="13"/>
      <c r="D252" s="293"/>
      <c r="E252" s="256" t="str">
        <f t="shared" si="48"/>
        <v>Economic Development</v>
      </c>
      <c r="F252" s="256" t="str">
        <f t="shared" si="49"/>
        <v>External</v>
      </c>
      <c r="G252" s="257"/>
      <c r="H252" s="491"/>
      <c r="I252" s="31"/>
    </row>
    <row r="253" spans="3:9" ht="12" customHeight="1" x14ac:dyDescent="0.2">
      <c r="C253" s="13"/>
      <c r="D253" s="293"/>
      <c r="E253" s="256" t="str">
        <f t="shared" si="48"/>
        <v>Economic Development</v>
      </c>
      <c r="F253" s="256" t="str">
        <f t="shared" si="49"/>
        <v>External</v>
      </c>
      <c r="G253" s="257"/>
      <c r="H253" s="491"/>
      <c r="I253" s="31"/>
    </row>
    <row r="254" spans="3:9" ht="12" customHeight="1" x14ac:dyDescent="0.2">
      <c r="C254" s="13"/>
      <c r="D254" s="293"/>
      <c r="E254" s="256" t="str">
        <f t="shared" si="48"/>
        <v>Economic Development</v>
      </c>
      <c r="F254" s="256" t="str">
        <f t="shared" si="49"/>
        <v>External</v>
      </c>
      <c r="G254" s="257"/>
      <c r="H254" s="491"/>
      <c r="I254" s="31"/>
    </row>
    <row r="255" spans="3:9" ht="12" customHeight="1" x14ac:dyDescent="0.2">
      <c r="C255" s="13"/>
      <c r="D255" s="293"/>
      <c r="E255" s="256" t="str">
        <f t="shared" si="48"/>
        <v>Economic Development</v>
      </c>
      <c r="F255" s="256" t="str">
        <f t="shared" si="49"/>
        <v>External</v>
      </c>
      <c r="G255" s="257"/>
      <c r="H255" s="491"/>
      <c r="I255" s="31"/>
    </row>
    <row r="256" spans="3:9" ht="12" customHeight="1" x14ac:dyDescent="0.2">
      <c r="C256" s="13"/>
      <c r="D256" s="293"/>
      <c r="E256" s="256" t="str">
        <f t="shared" si="48"/>
        <v>Economic Development</v>
      </c>
      <c r="F256" s="256" t="str">
        <f t="shared" si="49"/>
        <v>External</v>
      </c>
      <c r="G256" s="257"/>
      <c r="H256" s="491"/>
      <c r="I256" s="31"/>
    </row>
    <row r="257" spans="3:9" ht="12" customHeight="1" x14ac:dyDescent="0.2">
      <c r="C257" s="13"/>
      <c r="D257" s="293"/>
      <c r="E257" s="256" t="str">
        <f t="shared" si="48"/>
        <v>Economic Development</v>
      </c>
      <c r="F257" s="256" t="str">
        <f t="shared" si="49"/>
        <v>External</v>
      </c>
      <c r="G257" s="257"/>
      <c r="H257" s="491"/>
      <c r="I257" s="31"/>
    </row>
    <row r="258" spans="3:9" ht="12" customHeight="1" x14ac:dyDescent="0.2">
      <c r="C258" s="13"/>
      <c r="D258" s="293"/>
      <c r="E258" s="256" t="str">
        <f t="shared" si="48"/>
        <v>Economic Development</v>
      </c>
      <c r="F258" s="256" t="str">
        <f t="shared" si="49"/>
        <v>External</v>
      </c>
      <c r="G258" s="257"/>
      <c r="H258" s="491"/>
      <c r="I258" s="31"/>
    </row>
    <row r="259" spans="3:9" ht="12" customHeight="1" x14ac:dyDescent="0.2">
      <c r="C259" s="13"/>
      <c r="D259" s="293"/>
      <c r="E259" s="256" t="str">
        <f t="shared" si="48"/>
        <v>Economic Development</v>
      </c>
      <c r="F259" s="256" t="str">
        <f t="shared" si="49"/>
        <v>External</v>
      </c>
      <c r="G259" s="257"/>
      <c r="H259" s="491"/>
      <c r="I259" s="31"/>
    </row>
    <row r="260" spans="3:9" ht="12" customHeight="1" x14ac:dyDescent="0.2">
      <c r="C260" s="13"/>
      <c r="D260" s="293">
        <v>26</v>
      </c>
      <c r="E260" s="252" t="str">
        <f>IF(OR(VLOOKUP(D260,'Services - NHC'!$D$10:$F$149,2,FALSE)="",VLOOKUP(D260,'Services - NHC'!$D$10:$F$149,2,FALSE)="[Enter service]"),"",VLOOKUP(D260,'Services - NHC'!$D$10:$F$149,2,FALSE))</f>
        <v>Her Majesty's Theatre</v>
      </c>
      <c r="F260" s="253" t="str">
        <f>IF(OR(VLOOKUP(D260,'Services - NHC'!$D$10:$F$149,3,FALSE)="",VLOOKUP(D260,'Services - NHC'!$D$10:$F$149,3,FALSE)="[Select]"),"",VLOOKUP(D260,'Services - NHC'!$D$10:$F$149,3,FALSE))</f>
        <v>External</v>
      </c>
      <c r="G260" s="254"/>
      <c r="H260" s="489"/>
      <c r="I260" s="31"/>
    </row>
    <row r="261" spans="3:9" ht="12" customHeight="1" x14ac:dyDescent="0.2">
      <c r="C261" s="13"/>
      <c r="D261" s="293"/>
      <c r="E261" s="256" t="str">
        <f t="shared" ref="E261:E269" si="50">E260</f>
        <v>Her Majesty's Theatre</v>
      </c>
      <c r="F261" s="256" t="str">
        <f t="shared" ref="F261:F269" si="51">F260</f>
        <v>External</v>
      </c>
      <c r="G261" s="257"/>
      <c r="H261" s="491"/>
      <c r="I261" s="31"/>
    </row>
    <row r="262" spans="3:9" ht="12" customHeight="1" x14ac:dyDescent="0.2">
      <c r="C262" s="13"/>
      <c r="D262" s="293"/>
      <c r="E262" s="256" t="str">
        <f t="shared" si="50"/>
        <v>Her Majesty's Theatre</v>
      </c>
      <c r="F262" s="256" t="str">
        <f t="shared" si="51"/>
        <v>External</v>
      </c>
      <c r="G262" s="257"/>
      <c r="H262" s="491"/>
      <c r="I262" s="31"/>
    </row>
    <row r="263" spans="3:9" ht="12" customHeight="1" x14ac:dyDescent="0.2">
      <c r="C263" s="13"/>
      <c r="D263" s="293"/>
      <c r="E263" s="256" t="str">
        <f t="shared" si="50"/>
        <v>Her Majesty's Theatre</v>
      </c>
      <c r="F263" s="256" t="str">
        <f t="shared" si="51"/>
        <v>External</v>
      </c>
      <c r="G263" s="257"/>
      <c r="H263" s="491"/>
      <c r="I263" s="31"/>
    </row>
    <row r="264" spans="3:9" ht="12" customHeight="1" x14ac:dyDescent="0.2">
      <c r="C264" s="13"/>
      <c r="D264" s="293"/>
      <c r="E264" s="256" t="str">
        <f t="shared" si="50"/>
        <v>Her Majesty's Theatre</v>
      </c>
      <c r="F264" s="256" t="str">
        <f t="shared" si="51"/>
        <v>External</v>
      </c>
      <c r="G264" s="257"/>
      <c r="H264" s="491"/>
      <c r="I264" s="31"/>
    </row>
    <row r="265" spans="3:9" ht="12" customHeight="1" x14ac:dyDescent="0.2">
      <c r="C265" s="13"/>
      <c r="D265" s="293"/>
      <c r="E265" s="256" t="str">
        <f t="shared" si="50"/>
        <v>Her Majesty's Theatre</v>
      </c>
      <c r="F265" s="256" t="str">
        <f t="shared" si="51"/>
        <v>External</v>
      </c>
      <c r="G265" s="257"/>
      <c r="H265" s="491"/>
      <c r="I265" s="31"/>
    </row>
    <row r="266" spans="3:9" ht="12" customHeight="1" x14ac:dyDescent="0.2">
      <c r="C266" s="13"/>
      <c r="D266" s="293"/>
      <c r="E266" s="256" t="str">
        <f t="shared" si="50"/>
        <v>Her Majesty's Theatre</v>
      </c>
      <c r="F266" s="256" t="str">
        <f t="shared" si="51"/>
        <v>External</v>
      </c>
      <c r="G266" s="257"/>
      <c r="H266" s="491"/>
      <c r="I266" s="31"/>
    </row>
    <row r="267" spans="3:9" ht="12" customHeight="1" x14ac:dyDescent="0.2">
      <c r="C267" s="13"/>
      <c r="D267" s="293"/>
      <c r="E267" s="256" t="str">
        <f t="shared" si="50"/>
        <v>Her Majesty's Theatre</v>
      </c>
      <c r="F267" s="256" t="str">
        <f t="shared" si="51"/>
        <v>External</v>
      </c>
      <c r="G267" s="257"/>
      <c r="H267" s="491"/>
      <c r="I267" s="31"/>
    </row>
    <row r="268" spans="3:9" ht="12" customHeight="1" x14ac:dyDescent="0.2">
      <c r="C268" s="13"/>
      <c r="D268" s="293"/>
      <c r="E268" s="256" t="str">
        <f t="shared" si="50"/>
        <v>Her Majesty's Theatre</v>
      </c>
      <c r="F268" s="256" t="str">
        <f t="shared" si="51"/>
        <v>External</v>
      </c>
      <c r="G268" s="257"/>
      <c r="H268" s="491"/>
      <c r="I268" s="31"/>
    </row>
    <row r="269" spans="3:9" ht="12" customHeight="1" x14ac:dyDescent="0.2">
      <c r="C269" s="13"/>
      <c r="D269" s="293"/>
      <c r="E269" s="256" t="str">
        <f t="shared" si="50"/>
        <v>Her Majesty's Theatre</v>
      </c>
      <c r="F269" s="256" t="str">
        <f t="shared" si="51"/>
        <v>External</v>
      </c>
      <c r="G269" s="257"/>
      <c r="H269" s="491"/>
      <c r="I269" s="31"/>
    </row>
    <row r="270" spans="3:9" ht="12" customHeight="1" x14ac:dyDescent="0.2">
      <c r="C270" s="13"/>
      <c r="D270" s="293">
        <v>27</v>
      </c>
      <c r="E270" s="252" t="str">
        <f>IF(OR(VLOOKUP(D270,'Services - NHC'!$D$10:$F$149,2,FALSE)="",VLOOKUP(D270,'Services - NHC'!$D$10:$F$149,2,FALSE)="[Enter service]"),"",VLOOKUP(D270,'Services - NHC'!$D$10:$F$149,2,FALSE))</f>
        <v>M.A.D.E.</v>
      </c>
      <c r="F270" s="253" t="str">
        <f>IF(OR(VLOOKUP(D270,'Services - NHC'!$D$10:$F$149,3,FALSE)="",VLOOKUP(D270,'Services - NHC'!$D$10:$F$149,3,FALSE)="[Select]"),"",VLOOKUP(D270,'Services - NHC'!$D$10:$F$149,3,FALSE))</f>
        <v>External</v>
      </c>
      <c r="G270" s="254"/>
      <c r="H270" s="489"/>
      <c r="I270" s="31"/>
    </row>
    <row r="271" spans="3:9" ht="12" customHeight="1" x14ac:dyDescent="0.2">
      <c r="C271" s="13"/>
      <c r="D271" s="293"/>
      <c r="E271" s="256" t="str">
        <f t="shared" ref="E271:E279" si="52">E270</f>
        <v>M.A.D.E.</v>
      </c>
      <c r="F271" s="256" t="str">
        <f t="shared" ref="F271:F279" si="53">F270</f>
        <v>External</v>
      </c>
      <c r="G271" s="257"/>
      <c r="H271" s="491"/>
      <c r="I271" s="31"/>
    </row>
    <row r="272" spans="3:9" ht="12" customHeight="1" x14ac:dyDescent="0.2">
      <c r="C272" s="13"/>
      <c r="D272" s="293"/>
      <c r="E272" s="256" t="str">
        <f t="shared" si="52"/>
        <v>M.A.D.E.</v>
      </c>
      <c r="F272" s="256" t="str">
        <f t="shared" si="53"/>
        <v>External</v>
      </c>
      <c r="G272" s="257"/>
      <c r="H272" s="491"/>
      <c r="I272" s="31"/>
    </row>
    <row r="273" spans="3:9" ht="12" customHeight="1" x14ac:dyDescent="0.2">
      <c r="C273" s="13"/>
      <c r="D273" s="293"/>
      <c r="E273" s="256" t="str">
        <f t="shared" si="52"/>
        <v>M.A.D.E.</v>
      </c>
      <c r="F273" s="256" t="str">
        <f t="shared" si="53"/>
        <v>External</v>
      </c>
      <c r="G273" s="257"/>
      <c r="H273" s="491"/>
      <c r="I273" s="31"/>
    </row>
    <row r="274" spans="3:9" ht="12" customHeight="1" x14ac:dyDescent="0.2">
      <c r="C274" s="13"/>
      <c r="D274" s="293"/>
      <c r="E274" s="256" t="str">
        <f t="shared" si="52"/>
        <v>M.A.D.E.</v>
      </c>
      <c r="F274" s="256" t="str">
        <f t="shared" si="53"/>
        <v>External</v>
      </c>
      <c r="G274" s="257"/>
      <c r="H274" s="491"/>
      <c r="I274" s="31"/>
    </row>
    <row r="275" spans="3:9" ht="12" customHeight="1" x14ac:dyDescent="0.2">
      <c r="C275" s="13"/>
      <c r="D275" s="293"/>
      <c r="E275" s="256" t="str">
        <f t="shared" si="52"/>
        <v>M.A.D.E.</v>
      </c>
      <c r="F275" s="256" t="str">
        <f t="shared" si="53"/>
        <v>External</v>
      </c>
      <c r="G275" s="257"/>
      <c r="H275" s="491"/>
      <c r="I275" s="31"/>
    </row>
    <row r="276" spans="3:9" ht="12" customHeight="1" x14ac:dyDescent="0.2">
      <c r="C276" s="13"/>
      <c r="D276" s="293"/>
      <c r="E276" s="256" t="str">
        <f t="shared" si="52"/>
        <v>M.A.D.E.</v>
      </c>
      <c r="F276" s="256" t="str">
        <f t="shared" si="53"/>
        <v>External</v>
      </c>
      <c r="G276" s="257"/>
      <c r="H276" s="491"/>
      <c r="I276" s="31"/>
    </row>
    <row r="277" spans="3:9" ht="12" customHeight="1" x14ac:dyDescent="0.2">
      <c r="C277" s="13"/>
      <c r="D277" s="293"/>
      <c r="E277" s="256" t="str">
        <f t="shared" si="52"/>
        <v>M.A.D.E.</v>
      </c>
      <c r="F277" s="256" t="str">
        <f t="shared" si="53"/>
        <v>External</v>
      </c>
      <c r="G277" s="257"/>
      <c r="H277" s="491"/>
      <c r="I277" s="31"/>
    </row>
    <row r="278" spans="3:9" ht="12" customHeight="1" x14ac:dyDescent="0.2">
      <c r="C278" s="13"/>
      <c r="D278" s="293"/>
      <c r="E278" s="256" t="str">
        <f t="shared" si="52"/>
        <v>M.A.D.E.</v>
      </c>
      <c r="F278" s="256" t="str">
        <f t="shared" si="53"/>
        <v>External</v>
      </c>
      <c r="G278" s="257"/>
      <c r="H278" s="491"/>
      <c r="I278" s="31"/>
    </row>
    <row r="279" spans="3:9" ht="12" customHeight="1" x14ac:dyDescent="0.2">
      <c r="C279" s="13"/>
      <c r="D279" s="293"/>
      <c r="E279" s="256" t="str">
        <f t="shared" si="52"/>
        <v>M.A.D.E.</v>
      </c>
      <c r="F279" s="256" t="str">
        <f t="shared" si="53"/>
        <v>External</v>
      </c>
      <c r="G279" s="257"/>
      <c r="H279" s="491"/>
      <c r="I279" s="31"/>
    </row>
    <row r="280" spans="3:9" ht="12" customHeight="1" x14ac:dyDescent="0.2">
      <c r="C280" s="13"/>
      <c r="D280" s="293">
        <v>28</v>
      </c>
      <c r="E280" s="252" t="str">
        <f>IF(OR(VLOOKUP(D280,'Services - NHC'!$D$10:$F$149,2,FALSE)="",VLOOKUP(D280,'Services - NHC'!$D$10:$F$149,2,FALSE)="[Enter service]"),"",VLOOKUP(D280,'Services - NHC'!$D$10:$F$149,2,FALSE))</f>
        <v>Statutory Planning</v>
      </c>
      <c r="F280" s="253" t="str">
        <f>IF(OR(VLOOKUP(D280,'Services - NHC'!$D$10:$F$149,3,FALSE)="",VLOOKUP(D280,'Services - NHC'!$D$10:$F$149,3,FALSE)="[Select]"),"",VLOOKUP(D280,'Services - NHC'!$D$10:$F$149,3,FALSE))</f>
        <v>External</v>
      </c>
      <c r="G280" s="254"/>
      <c r="H280" s="495"/>
      <c r="I280" s="31"/>
    </row>
    <row r="281" spans="3:9" ht="12" customHeight="1" x14ac:dyDescent="0.2">
      <c r="C281" s="13"/>
      <c r="D281" s="293"/>
      <c r="E281" s="256" t="str">
        <f t="shared" ref="E281:E289" si="54">E280</f>
        <v>Statutory Planning</v>
      </c>
      <c r="F281" s="256" t="str">
        <f t="shared" ref="F281:F289" si="55">F280</f>
        <v>External</v>
      </c>
      <c r="G281" s="257"/>
      <c r="H281" s="494"/>
      <c r="I281" s="31"/>
    </row>
    <row r="282" spans="3:9" ht="12" customHeight="1" x14ac:dyDescent="0.2">
      <c r="C282" s="13"/>
      <c r="D282" s="293"/>
      <c r="E282" s="256" t="str">
        <f t="shared" si="54"/>
        <v>Statutory Planning</v>
      </c>
      <c r="F282" s="256" t="str">
        <f t="shared" si="55"/>
        <v>External</v>
      </c>
      <c r="G282" s="257"/>
      <c r="H282" s="490"/>
      <c r="I282" s="31"/>
    </row>
    <row r="283" spans="3:9" ht="12" customHeight="1" x14ac:dyDescent="0.2">
      <c r="C283" s="13"/>
      <c r="D283" s="293"/>
      <c r="E283" s="256" t="str">
        <f t="shared" si="54"/>
        <v>Statutory Planning</v>
      </c>
      <c r="F283" s="256" t="str">
        <f t="shared" si="55"/>
        <v>External</v>
      </c>
      <c r="G283" s="257"/>
      <c r="H283" s="494"/>
      <c r="I283" s="31"/>
    </row>
    <row r="284" spans="3:9" ht="12" customHeight="1" x14ac:dyDescent="0.2">
      <c r="C284" s="13"/>
      <c r="D284" s="293"/>
      <c r="E284" s="256" t="str">
        <f t="shared" si="54"/>
        <v>Statutory Planning</v>
      </c>
      <c r="F284" s="256" t="str">
        <f t="shared" si="55"/>
        <v>External</v>
      </c>
      <c r="G284" s="257"/>
      <c r="H284" s="491"/>
      <c r="I284" s="31"/>
    </row>
    <row r="285" spans="3:9" ht="12" customHeight="1" x14ac:dyDescent="0.2">
      <c r="C285" s="13"/>
      <c r="D285" s="293"/>
      <c r="E285" s="256" t="str">
        <f t="shared" si="54"/>
        <v>Statutory Planning</v>
      </c>
      <c r="F285" s="256" t="str">
        <f t="shared" si="55"/>
        <v>External</v>
      </c>
      <c r="G285" s="257"/>
      <c r="H285" s="491"/>
      <c r="I285" s="31"/>
    </row>
    <row r="286" spans="3:9" ht="12" customHeight="1" x14ac:dyDescent="0.2">
      <c r="C286" s="13"/>
      <c r="D286" s="293"/>
      <c r="E286" s="256" t="str">
        <f t="shared" si="54"/>
        <v>Statutory Planning</v>
      </c>
      <c r="F286" s="256" t="str">
        <f t="shared" si="55"/>
        <v>External</v>
      </c>
      <c r="G286" s="257"/>
      <c r="H286" s="491"/>
      <c r="I286" s="31"/>
    </row>
    <row r="287" spans="3:9" ht="12" customHeight="1" x14ac:dyDescent="0.2">
      <c r="C287" s="13"/>
      <c r="D287" s="293"/>
      <c r="E287" s="256" t="str">
        <f t="shared" si="54"/>
        <v>Statutory Planning</v>
      </c>
      <c r="F287" s="256" t="str">
        <f t="shared" si="55"/>
        <v>External</v>
      </c>
      <c r="G287" s="257"/>
      <c r="H287" s="491"/>
      <c r="I287" s="31"/>
    </row>
    <row r="288" spans="3:9" ht="12" customHeight="1" x14ac:dyDescent="0.2">
      <c r="C288" s="13"/>
      <c r="D288" s="293"/>
      <c r="E288" s="256" t="str">
        <f t="shared" si="54"/>
        <v>Statutory Planning</v>
      </c>
      <c r="F288" s="256" t="str">
        <f t="shared" si="55"/>
        <v>External</v>
      </c>
      <c r="G288" s="257"/>
      <c r="H288" s="491"/>
      <c r="I288" s="31"/>
    </row>
    <row r="289" spans="3:9" ht="12" customHeight="1" x14ac:dyDescent="0.2">
      <c r="C289" s="13"/>
      <c r="D289" s="293"/>
      <c r="E289" s="256" t="str">
        <f t="shared" si="54"/>
        <v>Statutory Planning</v>
      </c>
      <c r="F289" s="256" t="str">
        <f t="shared" si="55"/>
        <v>External</v>
      </c>
      <c r="G289" s="257"/>
      <c r="H289" s="491"/>
      <c r="I289" s="31"/>
    </row>
    <row r="290" spans="3:9" ht="12" customHeight="1" x14ac:dyDescent="0.2">
      <c r="C290" s="13"/>
      <c r="D290" s="293">
        <v>29</v>
      </c>
      <c r="E290" s="252" t="str">
        <f>IF(OR(VLOOKUP(D290,'Services - NHC'!$D$10:$F$149,2,FALSE)="",VLOOKUP(D290,'Services - NHC'!$D$10:$F$149,2,FALSE)="[Enter service]"),"",VLOOKUP(D290,'Services - NHC'!$D$10:$F$149,2,FALSE))</f>
        <v>Art Gallery Ballarat</v>
      </c>
      <c r="F290" s="253" t="str">
        <f>IF(OR(VLOOKUP(D290,'Services - NHC'!$D$10:$F$149,3,FALSE)="",VLOOKUP(D290,'Services - NHC'!$D$10:$F$149,3,FALSE)="[Select]"),"",VLOOKUP(D290,'Services - NHC'!$D$10:$F$149,3,FALSE))</f>
        <v>External</v>
      </c>
      <c r="G290" s="254"/>
      <c r="H290" s="489"/>
      <c r="I290" s="31"/>
    </row>
    <row r="291" spans="3:9" ht="12" customHeight="1" x14ac:dyDescent="0.2">
      <c r="C291" s="13"/>
      <c r="D291" s="293"/>
      <c r="E291" s="256" t="str">
        <f t="shared" ref="E291:E299" si="56">E290</f>
        <v>Art Gallery Ballarat</v>
      </c>
      <c r="F291" s="256" t="str">
        <f t="shared" ref="F291:F299" si="57">F290</f>
        <v>External</v>
      </c>
      <c r="G291" s="257"/>
      <c r="H291" s="491"/>
      <c r="I291" s="31"/>
    </row>
    <row r="292" spans="3:9" ht="12" customHeight="1" x14ac:dyDescent="0.2">
      <c r="C292" s="13"/>
      <c r="D292" s="293"/>
      <c r="E292" s="256" t="str">
        <f t="shared" si="56"/>
        <v>Art Gallery Ballarat</v>
      </c>
      <c r="F292" s="256" t="str">
        <f t="shared" si="57"/>
        <v>External</v>
      </c>
      <c r="G292" s="257"/>
      <c r="H292" s="491"/>
      <c r="I292" s="31"/>
    </row>
    <row r="293" spans="3:9" ht="12" customHeight="1" x14ac:dyDescent="0.2">
      <c r="C293" s="13"/>
      <c r="D293" s="293"/>
      <c r="E293" s="256" t="str">
        <f t="shared" si="56"/>
        <v>Art Gallery Ballarat</v>
      </c>
      <c r="F293" s="256" t="str">
        <f t="shared" si="57"/>
        <v>External</v>
      </c>
      <c r="G293" s="257"/>
      <c r="H293" s="491"/>
      <c r="I293" s="31"/>
    </row>
    <row r="294" spans="3:9" ht="12" customHeight="1" x14ac:dyDescent="0.2">
      <c r="C294" s="13"/>
      <c r="D294" s="293"/>
      <c r="E294" s="256" t="str">
        <f t="shared" si="56"/>
        <v>Art Gallery Ballarat</v>
      </c>
      <c r="F294" s="256" t="str">
        <f t="shared" si="57"/>
        <v>External</v>
      </c>
      <c r="G294" s="257"/>
      <c r="H294" s="491"/>
      <c r="I294" s="31"/>
    </row>
    <row r="295" spans="3:9" ht="12" customHeight="1" x14ac:dyDescent="0.2">
      <c r="C295" s="13"/>
      <c r="D295" s="293"/>
      <c r="E295" s="256" t="str">
        <f t="shared" si="56"/>
        <v>Art Gallery Ballarat</v>
      </c>
      <c r="F295" s="256" t="str">
        <f t="shared" si="57"/>
        <v>External</v>
      </c>
      <c r="G295" s="257"/>
      <c r="H295" s="491"/>
      <c r="I295" s="31"/>
    </row>
    <row r="296" spans="3:9" ht="12" customHeight="1" x14ac:dyDescent="0.2">
      <c r="C296" s="13"/>
      <c r="D296" s="293"/>
      <c r="E296" s="256" t="str">
        <f t="shared" si="56"/>
        <v>Art Gallery Ballarat</v>
      </c>
      <c r="F296" s="256" t="str">
        <f t="shared" si="57"/>
        <v>External</v>
      </c>
      <c r="G296" s="257"/>
      <c r="H296" s="491"/>
      <c r="I296" s="31"/>
    </row>
    <row r="297" spans="3:9" ht="12" customHeight="1" x14ac:dyDescent="0.2">
      <c r="C297" s="13"/>
      <c r="D297" s="293"/>
      <c r="E297" s="256" t="str">
        <f t="shared" si="56"/>
        <v>Art Gallery Ballarat</v>
      </c>
      <c r="F297" s="256" t="str">
        <f t="shared" si="57"/>
        <v>External</v>
      </c>
      <c r="G297" s="257"/>
      <c r="H297" s="491"/>
      <c r="I297" s="31"/>
    </row>
    <row r="298" spans="3:9" ht="12" customHeight="1" x14ac:dyDescent="0.2">
      <c r="C298" s="13"/>
      <c r="D298" s="293"/>
      <c r="E298" s="256" t="str">
        <f t="shared" si="56"/>
        <v>Art Gallery Ballarat</v>
      </c>
      <c r="F298" s="256" t="str">
        <f t="shared" si="57"/>
        <v>External</v>
      </c>
      <c r="G298" s="257"/>
      <c r="H298" s="491"/>
      <c r="I298" s="31"/>
    </row>
    <row r="299" spans="3:9" ht="12" customHeight="1" x14ac:dyDescent="0.2">
      <c r="C299" s="13"/>
      <c r="D299" s="293"/>
      <c r="E299" s="256" t="str">
        <f t="shared" si="56"/>
        <v>Art Gallery Ballarat</v>
      </c>
      <c r="F299" s="256" t="str">
        <f t="shared" si="57"/>
        <v>External</v>
      </c>
      <c r="G299" s="257"/>
      <c r="H299" s="491"/>
      <c r="I299" s="31"/>
    </row>
    <row r="300" spans="3:9" ht="12" customHeight="1" x14ac:dyDescent="0.2">
      <c r="C300" s="13"/>
      <c r="D300" s="293">
        <v>30</v>
      </c>
      <c r="E300" s="252" t="str">
        <f>IF(OR(VLOOKUP(D300,'Services - NHC'!$D$10:$F$149,2,FALSE)="",VLOOKUP(D300,'Services - NHC'!$D$10:$F$149,2,FALSE)="[Enter service]"),"",VLOOKUP(D300,'Services - NHC'!$D$10:$F$149,2,FALSE))</f>
        <v>Arts &amp; Culture</v>
      </c>
      <c r="F300" s="253" t="str">
        <f>IF(OR(VLOOKUP(D300,'Services - NHC'!$D$10:$F$149,3,FALSE)="",VLOOKUP(D300,'Services - NHC'!$D$10:$F$149,3,FALSE)="[Select]"),"",VLOOKUP(D300,'Services - NHC'!$D$10:$F$149,3,FALSE))</f>
        <v>External</v>
      </c>
      <c r="G300" s="254"/>
      <c r="H300" s="489"/>
      <c r="I300" s="31"/>
    </row>
    <row r="301" spans="3:9" ht="12" customHeight="1" x14ac:dyDescent="0.2">
      <c r="C301" s="13"/>
      <c r="D301" s="293"/>
      <c r="E301" s="256" t="str">
        <f t="shared" ref="E301:E309" si="58">E300</f>
        <v>Arts &amp; Culture</v>
      </c>
      <c r="F301" s="256" t="str">
        <f t="shared" ref="F301:F309" si="59">F300</f>
        <v>External</v>
      </c>
      <c r="G301" s="257"/>
      <c r="H301" s="491"/>
      <c r="I301" s="31"/>
    </row>
    <row r="302" spans="3:9" ht="12" customHeight="1" x14ac:dyDescent="0.2">
      <c r="C302" s="13"/>
      <c r="D302" s="293"/>
      <c r="E302" s="256" t="str">
        <f t="shared" si="58"/>
        <v>Arts &amp; Culture</v>
      </c>
      <c r="F302" s="256" t="str">
        <f t="shared" si="59"/>
        <v>External</v>
      </c>
      <c r="G302" s="257"/>
      <c r="H302" s="491"/>
      <c r="I302" s="31"/>
    </row>
    <row r="303" spans="3:9" ht="12" customHeight="1" x14ac:dyDescent="0.2">
      <c r="C303" s="13"/>
      <c r="D303" s="293"/>
      <c r="E303" s="256" t="str">
        <f t="shared" si="58"/>
        <v>Arts &amp; Culture</v>
      </c>
      <c r="F303" s="256" t="str">
        <f t="shared" si="59"/>
        <v>External</v>
      </c>
      <c r="G303" s="257"/>
      <c r="H303" s="491"/>
      <c r="I303" s="31"/>
    </row>
    <row r="304" spans="3:9" ht="12" customHeight="1" x14ac:dyDescent="0.2">
      <c r="C304" s="13"/>
      <c r="D304" s="293"/>
      <c r="E304" s="256" t="str">
        <f t="shared" si="58"/>
        <v>Arts &amp; Culture</v>
      </c>
      <c r="F304" s="256" t="str">
        <f t="shared" si="59"/>
        <v>External</v>
      </c>
      <c r="G304" s="257"/>
      <c r="H304" s="491"/>
      <c r="I304" s="31"/>
    </row>
    <row r="305" spans="3:9" ht="12" customHeight="1" x14ac:dyDescent="0.2">
      <c r="C305" s="13"/>
      <c r="D305" s="293"/>
      <c r="E305" s="256" t="str">
        <f t="shared" si="58"/>
        <v>Arts &amp; Culture</v>
      </c>
      <c r="F305" s="256" t="str">
        <f t="shared" si="59"/>
        <v>External</v>
      </c>
      <c r="G305" s="257"/>
      <c r="H305" s="491"/>
      <c r="I305" s="31"/>
    </row>
    <row r="306" spans="3:9" ht="12" customHeight="1" x14ac:dyDescent="0.2">
      <c r="C306" s="13"/>
      <c r="D306" s="293"/>
      <c r="E306" s="256" t="str">
        <f t="shared" si="58"/>
        <v>Arts &amp; Culture</v>
      </c>
      <c r="F306" s="256" t="str">
        <f t="shared" si="59"/>
        <v>External</v>
      </c>
      <c r="G306" s="257"/>
      <c r="H306" s="491"/>
      <c r="I306" s="31"/>
    </row>
    <row r="307" spans="3:9" ht="12" customHeight="1" x14ac:dyDescent="0.2">
      <c r="C307" s="13"/>
      <c r="D307" s="293"/>
      <c r="E307" s="256" t="str">
        <f t="shared" si="58"/>
        <v>Arts &amp; Culture</v>
      </c>
      <c r="F307" s="256" t="str">
        <f t="shared" si="59"/>
        <v>External</v>
      </c>
      <c r="G307" s="257"/>
      <c r="H307" s="491"/>
      <c r="I307" s="31"/>
    </row>
    <row r="308" spans="3:9" ht="12" customHeight="1" x14ac:dyDescent="0.2">
      <c r="C308" s="13"/>
      <c r="D308" s="293"/>
      <c r="E308" s="256" t="str">
        <f t="shared" si="58"/>
        <v>Arts &amp; Culture</v>
      </c>
      <c r="F308" s="256" t="str">
        <f t="shared" si="59"/>
        <v>External</v>
      </c>
      <c r="G308" s="257"/>
      <c r="H308" s="491"/>
      <c r="I308" s="31"/>
    </row>
    <row r="309" spans="3:9" ht="12" customHeight="1" x14ac:dyDescent="0.2">
      <c r="C309" s="13"/>
      <c r="D309" s="293"/>
      <c r="E309" s="256" t="str">
        <f t="shared" si="58"/>
        <v>Arts &amp; Culture</v>
      </c>
      <c r="F309" s="256" t="str">
        <f t="shared" si="59"/>
        <v>External</v>
      </c>
      <c r="G309" s="257"/>
      <c r="H309" s="491"/>
      <c r="I309" s="31"/>
    </row>
    <row r="310" spans="3:9" ht="12" customHeight="1" x14ac:dyDescent="0.2">
      <c r="C310" s="13"/>
      <c r="D310" s="293">
        <v>31</v>
      </c>
      <c r="E310" s="252" t="str">
        <f>IF(OR(VLOOKUP(D310,'Services - NHC'!$D$10:$F$149,2,FALSE)="",VLOOKUP(D310,'Services - NHC'!$D$10:$F$149,2,FALSE)="[Enter service]"),"",VLOOKUP(D310,'Services - NHC'!$D$10:$F$149,2,FALSE))</f>
        <v>City Strategy</v>
      </c>
      <c r="F310" s="253" t="str">
        <f>IF(OR(VLOOKUP(D310,'Services - NHC'!$D$10:$F$149,3,FALSE)="",VLOOKUP(D310,'Services - NHC'!$D$10:$F$149,3,FALSE)="[Select]"),"",VLOOKUP(D310,'Services - NHC'!$D$10:$F$149,3,FALSE))</f>
        <v>Mixed</v>
      </c>
      <c r="G310" s="254"/>
      <c r="H310" s="489"/>
      <c r="I310" s="31"/>
    </row>
    <row r="311" spans="3:9" ht="12" customHeight="1" x14ac:dyDescent="0.2">
      <c r="C311" s="13"/>
      <c r="D311" s="293"/>
      <c r="E311" s="256" t="str">
        <f t="shared" ref="E311:E319" si="60">E310</f>
        <v>City Strategy</v>
      </c>
      <c r="F311" s="256" t="str">
        <f t="shared" ref="F311:F319" si="61">F310</f>
        <v>Mixed</v>
      </c>
      <c r="G311" s="257"/>
      <c r="H311" s="491"/>
      <c r="I311" s="31"/>
    </row>
    <row r="312" spans="3:9" ht="12" customHeight="1" x14ac:dyDescent="0.2">
      <c r="C312" s="13"/>
      <c r="D312" s="293"/>
      <c r="E312" s="256" t="str">
        <f t="shared" si="60"/>
        <v>City Strategy</v>
      </c>
      <c r="F312" s="256" t="str">
        <f t="shared" si="61"/>
        <v>Mixed</v>
      </c>
      <c r="G312" s="257"/>
      <c r="H312" s="491"/>
      <c r="I312" s="31"/>
    </row>
    <row r="313" spans="3:9" ht="12" customHeight="1" x14ac:dyDescent="0.2">
      <c r="C313" s="13"/>
      <c r="D313" s="293"/>
      <c r="E313" s="256" t="str">
        <f t="shared" si="60"/>
        <v>City Strategy</v>
      </c>
      <c r="F313" s="256" t="str">
        <f t="shared" si="61"/>
        <v>Mixed</v>
      </c>
      <c r="G313" s="257"/>
      <c r="H313" s="491"/>
      <c r="I313" s="31"/>
    </row>
    <row r="314" spans="3:9" ht="12" customHeight="1" x14ac:dyDescent="0.2">
      <c r="C314" s="13"/>
      <c r="D314" s="293"/>
      <c r="E314" s="256" t="str">
        <f t="shared" si="60"/>
        <v>City Strategy</v>
      </c>
      <c r="F314" s="256" t="str">
        <f t="shared" si="61"/>
        <v>Mixed</v>
      </c>
      <c r="G314" s="257"/>
      <c r="H314" s="491"/>
      <c r="I314" s="31"/>
    </row>
    <row r="315" spans="3:9" ht="12" customHeight="1" x14ac:dyDescent="0.2">
      <c r="C315" s="13"/>
      <c r="D315" s="293"/>
      <c r="E315" s="256" t="str">
        <f t="shared" si="60"/>
        <v>City Strategy</v>
      </c>
      <c r="F315" s="256" t="str">
        <f t="shared" si="61"/>
        <v>Mixed</v>
      </c>
      <c r="G315" s="257"/>
      <c r="H315" s="491"/>
      <c r="I315" s="31"/>
    </row>
    <row r="316" spans="3:9" ht="12" customHeight="1" x14ac:dyDescent="0.2">
      <c r="C316" s="13"/>
      <c r="D316" s="293"/>
      <c r="E316" s="256" t="str">
        <f t="shared" si="60"/>
        <v>City Strategy</v>
      </c>
      <c r="F316" s="256" t="str">
        <f t="shared" si="61"/>
        <v>Mixed</v>
      </c>
      <c r="G316" s="257"/>
      <c r="H316" s="491"/>
      <c r="I316" s="31"/>
    </row>
    <row r="317" spans="3:9" ht="12" customHeight="1" x14ac:dyDescent="0.2">
      <c r="C317" s="13"/>
      <c r="D317" s="293"/>
      <c r="E317" s="256" t="str">
        <f t="shared" si="60"/>
        <v>City Strategy</v>
      </c>
      <c r="F317" s="256" t="str">
        <f t="shared" si="61"/>
        <v>Mixed</v>
      </c>
      <c r="G317" s="257"/>
      <c r="H317" s="491"/>
      <c r="I317" s="31"/>
    </row>
    <row r="318" spans="3:9" ht="12" customHeight="1" x14ac:dyDescent="0.2">
      <c r="C318" s="13"/>
      <c r="D318" s="293"/>
      <c r="E318" s="256" t="str">
        <f t="shared" si="60"/>
        <v>City Strategy</v>
      </c>
      <c r="F318" s="256" t="str">
        <f t="shared" si="61"/>
        <v>Mixed</v>
      </c>
      <c r="G318" s="257"/>
      <c r="H318" s="491"/>
      <c r="I318" s="31"/>
    </row>
    <row r="319" spans="3:9" ht="12" customHeight="1" x14ac:dyDescent="0.2">
      <c r="C319" s="13"/>
      <c r="D319" s="293"/>
      <c r="E319" s="256" t="str">
        <f t="shared" si="60"/>
        <v>City Strategy</v>
      </c>
      <c r="F319" s="256" t="str">
        <f t="shared" si="61"/>
        <v>Mixed</v>
      </c>
      <c r="G319" s="257"/>
      <c r="H319" s="491"/>
      <c r="I319" s="31"/>
    </row>
    <row r="320" spans="3:9" ht="12" customHeight="1" x14ac:dyDescent="0.2">
      <c r="C320" s="13"/>
      <c r="D320" s="293">
        <v>32</v>
      </c>
      <c r="E320" s="252" t="str">
        <f>IF(OR(VLOOKUP(D320,'Services - NHC'!$D$10:$F$149,2,FALSE)="",VLOOKUP(D320,'Services - NHC'!$D$10:$F$149,2,FALSE)="[Enter service]"),"",VLOOKUP(D320,'Services - NHC'!$D$10:$F$149,2,FALSE))</f>
        <v>Community Events</v>
      </c>
      <c r="F320" s="253" t="str">
        <f>IF(OR(VLOOKUP(D320,'Services - NHC'!$D$10:$F$149,3,FALSE)="",VLOOKUP(D320,'Services - NHC'!$D$10:$F$149,3,FALSE)="[Select]"),"",VLOOKUP(D320,'Services - NHC'!$D$10:$F$149,3,FALSE))</f>
        <v>Mixed</v>
      </c>
      <c r="G320" s="254"/>
      <c r="H320" s="489"/>
      <c r="I320" s="31"/>
    </row>
    <row r="321" spans="3:9" ht="12" customHeight="1" x14ac:dyDescent="0.2">
      <c r="C321" s="13"/>
      <c r="D321" s="293"/>
      <c r="E321" s="256" t="str">
        <f t="shared" ref="E321:E329" si="62">E320</f>
        <v>Community Events</v>
      </c>
      <c r="F321" s="256" t="str">
        <f t="shared" ref="F321:F329" si="63">F320</f>
        <v>Mixed</v>
      </c>
      <c r="G321" s="257"/>
      <c r="H321" s="491"/>
      <c r="I321" s="31"/>
    </row>
    <row r="322" spans="3:9" ht="12" customHeight="1" x14ac:dyDescent="0.2">
      <c r="C322" s="13"/>
      <c r="D322" s="293"/>
      <c r="E322" s="256" t="str">
        <f t="shared" si="62"/>
        <v>Community Events</v>
      </c>
      <c r="F322" s="256" t="str">
        <f t="shared" si="63"/>
        <v>Mixed</v>
      </c>
      <c r="G322" s="257"/>
      <c r="H322" s="491"/>
      <c r="I322" s="31"/>
    </row>
    <row r="323" spans="3:9" ht="12" customHeight="1" x14ac:dyDescent="0.2">
      <c r="C323" s="13"/>
      <c r="D323" s="293"/>
      <c r="E323" s="256" t="str">
        <f t="shared" si="62"/>
        <v>Community Events</v>
      </c>
      <c r="F323" s="256" t="str">
        <f t="shared" si="63"/>
        <v>Mixed</v>
      </c>
      <c r="G323" s="257"/>
      <c r="H323" s="491"/>
      <c r="I323" s="31"/>
    </row>
    <row r="324" spans="3:9" ht="12" customHeight="1" x14ac:dyDescent="0.2">
      <c r="C324" s="13"/>
      <c r="D324" s="293"/>
      <c r="E324" s="256" t="str">
        <f t="shared" si="62"/>
        <v>Community Events</v>
      </c>
      <c r="F324" s="256" t="str">
        <f t="shared" si="63"/>
        <v>Mixed</v>
      </c>
      <c r="G324" s="257"/>
      <c r="H324" s="491"/>
      <c r="I324" s="31"/>
    </row>
    <row r="325" spans="3:9" ht="12" customHeight="1" x14ac:dyDescent="0.2">
      <c r="C325" s="13"/>
      <c r="D325" s="293"/>
      <c r="E325" s="256" t="str">
        <f t="shared" si="62"/>
        <v>Community Events</v>
      </c>
      <c r="F325" s="256" t="str">
        <f t="shared" si="63"/>
        <v>Mixed</v>
      </c>
      <c r="G325" s="257"/>
      <c r="H325" s="491"/>
      <c r="I325" s="31"/>
    </row>
    <row r="326" spans="3:9" ht="12" customHeight="1" x14ac:dyDescent="0.2">
      <c r="C326" s="13"/>
      <c r="D326" s="293"/>
      <c r="E326" s="256" t="str">
        <f t="shared" si="62"/>
        <v>Community Events</v>
      </c>
      <c r="F326" s="256" t="str">
        <f t="shared" si="63"/>
        <v>Mixed</v>
      </c>
      <c r="G326" s="257"/>
      <c r="H326" s="491"/>
      <c r="I326" s="31"/>
    </row>
    <row r="327" spans="3:9" ht="12" customHeight="1" x14ac:dyDescent="0.2">
      <c r="C327" s="13"/>
      <c r="D327" s="293"/>
      <c r="E327" s="256" t="str">
        <f t="shared" si="62"/>
        <v>Community Events</v>
      </c>
      <c r="F327" s="256" t="str">
        <f t="shared" si="63"/>
        <v>Mixed</v>
      </c>
      <c r="G327" s="257"/>
      <c r="H327" s="491"/>
      <c r="I327" s="31"/>
    </row>
    <row r="328" spans="3:9" ht="12" customHeight="1" x14ac:dyDescent="0.2">
      <c r="C328" s="13"/>
      <c r="D328" s="293"/>
      <c r="E328" s="256" t="str">
        <f t="shared" si="62"/>
        <v>Community Events</v>
      </c>
      <c r="F328" s="256" t="str">
        <f t="shared" si="63"/>
        <v>Mixed</v>
      </c>
      <c r="G328" s="257"/>
      <c r="H328" s="491"/>
      <c r="I328" s="31"/>
    </row>
    <row r="329" spans="3:9" ht="12" customHeight="1" x14ac:dyDescent="0.2">
      <c r="C329" s="13"/>
      <c r="D329" s="293"/>
      <c r="E329" s="256" t="str">
        <f t="shared" si="62"/>
        <v>Community Events</v>
      </c>
      <c r="F329" s="256" t="str">
        <f t="shared" si="63"/>
        <v>Mixed</v>
      </c>
      <c r="G329" s="257"/>
      <c r="H329" s="491"/>
      <c r="I329" s="31"/>
    </row>
    <row r="330" spans="3:9" ht="12" customHeight="1" x14ac:dyDescent="0.2">
      <c r="C330" s="13"/>
      <c r="D330" s="293">
        <v>33</v>
      </c>
      <c r="E330" s="252" t="str">
        <f>IF(OR(VLOOKUP(D330,'Services - NHC'!$D$10:$F$149,2,FALSE)="",VLOOKUP(D330,'Services - NHC'!$D$10:$F$149,2,FALSE)="[Enter service]"),"",VLOOKUP(D330,'Services - NHC'!$D$10:$F$149,2,FALSE))</f>
        <v>Family and Children Services</v>
      </c>
      <c r="F330" s="253" t="str">
        <f>IF(OR(VLOOKUP(D330,'Services - NHC'!$D$10:$F$149,3,FALSE)="",VLOOKUP(D330,'Services - NHC'!$D$10:$F$149,3,FALSE)="[Select]"),"",VLOOKUP(D330,'Services - NHC'!$D$10:$F$149,3,FALSE))</f>
        <v>External</v>
      </c>
      <c r="G330" s="254"/>
      <c r="H330" s="492"/>
      <c r="I330" s="31"/>
    </row>
    <row r="331" spans="3:9" ht="12" customHeight="1" x14ac:dyDescent="0.2">
      <c r="C331" s="13"/>
      <c r="D331" s="293"/>
      <c r="E331" s="256" t="str">
        <f t="shared" ref="E331:E339" si="64">E330</f>
        <v>Family and Children Services</v>
      </c>
      <c r="F331" s="256" t="str">
        <f t="shared" ref="F331:F339" si="65">F330</f>
        <v>External</v>
      </c>
      <c r="G331" s="257"/>
      <c r="H331" s="494"/>
      <c r="I331" s="31"/>
    </row>
    <row r="332" spans="3:9" ht="12" customHeight="1" x14ac:dyDescent="0.2">
      <c r="C332" s="13"/>
      <c r="D332" s="293"/>
      <c r="E332" s="256" t="str">
        <f t="shared" si="64"/>
        <v>Family and Children Services</v>
      </c>
      <c r="F332" s="256" t="str">
        <f t="shared" si="65"/>
        <v>External</v>
      </c>
      <c r="G332" s="257"/>
      <c r="H332" s="490"/>
      <c r="I332" s="31"/>
    </row>
    <row r="333" spans="3:9" ht="12" customHeight="1" x14ac:dyDescent="0.2">
      <c r="C333" s="13"/>
      <c r="D333" s="293"/>
      <c r="E333" s="256" t="str">
        <f t="shared" si="64"/>
        <v>Family and Children Services</v>
      </c>
      <c r="F333" s="256" t="str">
        <f t="shared" si="65"/>
        <v>External</v>
      </c>
      <c r="G333" s="257"/>
      <c r="H333" s="494"/>
      <c r="I333" s="31"/>
    </row>
    <row r="334" spans="3:9" ht="12" customHeight="1" x14ac:dyDescent="0.2">
      <c r="C334" s="13"/>
      <c r="D334" s="293"/>
      <c r="E334" s="256" t="str">
        <f t="shared" si="64"/>
        <v>Family and Children Services</v>
      </c>
      <c r="F334" s="256" t="str">
        <f t="shared" si="65"/>
        <v>External</v>
      </c>
      <c r="G334" s="257"/>
      <c r="H334" s="494"/>
      <c r="I334" s="31"/>
    </row>
    <row r="335" spans="3:9" ht="12" customHeight="1" x14ac:dyDescent="0.2">
      <c r="C335" s="13"/>
      <c r="D335" s="293"/>
      <c r="E335" s="256" t="str">
        <f t="shared" si="64"/>
        <v>Family and Children Services</v>
      </c>
      <c r="F335" s="256" t="str">
        <f t="shared" si="65"/>
        <v>External</v>
      </c>
      <c r="G335" s="257"/>
      <c r="H335" s="491"/>
      <c r="I335" s="31"/>
    </row>
    <row r="336" spans="3:9" ht="12" customHeight="1" x14ac:dyDescent="0.2">
      <c r="C336" s="13"/>
      <c r="D336" s="293"/>
      <c r="E336" s="256" t="str">
        <f t="shared" si="64"/>
        <v>Family and Children Services</v>
      </c>
      <c r="F336" s="256" t="str">
        <f t="shared" si="65"/>
        <v>External</v>
      </c>
      <c r="G336" s="257"/>
      <c r="H336" s="491"/>
      <c r="I336" s="31"/>
    </row>
    <row r="337" spans="3:9" ht="12" customHeight="1" x14ac:dyDescent="0.2">
      <c r="C337" s="13"/>
      <c r="D337" s="293"/>
      <c r="E337" s="256" t="str">
        <f t="shared" si="64"/>
        <v>Family and Children Services</v>
      </c>
      <c r="F337" s="256" t="str">
        <f t="shared" si="65"/>
        <v>External</v>
      </c>
      <c r="G337" s="257"/>
      <c r="H337" s="491"/>
      <c r="I337" s="31"/>
    </row>
    <row r="338" spans="3:9" ht="12" customHeight="1" x14ac:dyDescent="0.2">
      <c r="C338" s="13"/>
      <c r="D338" s="293"/>
      <c r="E338" s="256" t="str">
        <f t="shared" si="64"/>
        <v>Family and Children Services</v>
      </c>
      <c r="F338" s="256" t="str">
        <f t="shared" si="65"/>
        <v>External</v>
      </c>
      <c r="G338" s="257"/>
      <c r="H338" s="491"/>
      <c r="I338" s="31"/>
    </row>
    <row r="339" spans="3:9" ht="12" customHeight="1" x14ac:dyDescent="0.2">
      <c r="C339" s="13"/>
      <c r="D339" s="293"/>
      <c r="E339" s="256" t="str">
        <f t="shared" si="64"/>
        <v>Family and Children Services</v>
      </c>
      <c r="F339" s="256" t="str">
        <f t="shared" si="65"/>
        <v>External</v>
      </c>
      <c r="G339" s="257"/>
      <c r="H339" s="491"/>
      <c r="I339" s="31"/>
    </row>
    <row r="340" spans="3:9" ht="12" customHeight="1" x14ac:dyDescent="0.2">
      <c r="C340" s="13"/>
      <c r="D340" s="293">
        <v>34</v>
      </c>
      <c r="E340" s="252" t="str">
        <f>IF(OR(VLOOKUP(D340,'Services - NHC'!$D$10:$F$149,2,FALSE)="",VLOOKUP(D340,'Services - NHC'!$D$10:$F$149,2,FALSE)="[Enter service]"),"",VLOOKUP(D340,'Services - NHC'!$D$10:$F$149,2,FALSE))</f>
        <v>Peoples &amp; Communities</v>
      </c>
      <c r="F340" s="253" t="str">
        <f>IF(OR(VLOOKUP(D340,'Services - NHC'!$D$10:$F$149,3,FALSE)="",VLOOKUP(D340,'Services - NHC'!$D$10:$F$149,3,FALSE)="[Select]"),"",VLOOKUP(D340,'Services - NHC'!$D$10:$F$149,3,FALSE))</f>
        <v>Mixed</v>
      </c>
      <c r="G340" s="254"/>
      <c r="H340" s="489"/>
      <c r="I340" s="31"/>
    </row>
    <row r="341" spans="3:9" ht="12" customHeight="1" x14ac:dyDescent="0.2">
      <c r="C341" s="13"/>
      <c r="D341" s="293"/>
      <c r="E341" s="256" t="str">
        <f t="shared" ref="E341:E349" si="66">E340</f>
        <v>Peoples &amp; Communities</v>
      </c>
      <c r="F341" s="256" t="str">
        <f t="shared" ref="F341:F349" si="67">F340</f>
        <v>Mixed</v>
      </c>
      <c r="G341" s="257"/>
      <c r="H341" s="491"/>
      <c r="I341" s="31"/>
    </row>
    <row r="342" spans="3:9" ht="12" customHeight="1" x14ac:dyDescent="0.2">
      <c r="C342" s="13"/>
      <c r="D342" s="293"/>
      <c r="E342" s="256" t="str">
        <f t="shared" si="66"/>
        <v>Peoples &amp; Communities</v>
      </c>
      <c r="F342" s="256" t="str">
        <f t="shared" si="67"/>
        <v>Mixed</v>
      </c>
      <c r="G342" s="257"/>
      <c r="H342" s="491"/>
      <c r="I342" s="31"/>
    </row>
    <row r="343" spans="3:9" ht="12" customHeight="1" x14ac:dyDescent="0.2">
      <c r="C343" s="13"/>
      <c r="D343" s="293"/>
      <c r="E343" s="256" t="str">
        <f t="shared" si="66"/>
        <v>Peoples &amp; Communities</v>
      </c>
      <c r="F343" s="256" t="str">
        <f t="shared" si="67"/>
        <v>Mixed</v>
      </c>
      <c r="G343" s="257"/>
      <c r="H343" s="491"/>
      <c r="I343" s="31"/>
    </row>
    <row r="344" spans="3:9" ht="12" customHeight="1" x14ac:dyDescent="0.2">
      <c r="C344" s="13"/>
      <c r="D344" s="293"/>
      <c r="E344" s="256" t="str">
        <f t="shared" si="66"/>
        <v>Peoples &amp; Communities</v>
      </c>
      <c r="F344" s="256" t="str">
        <f t="shared" si="67"/>
        <v>Mixed</v>
      </c>
      <c r="G344" s="257"/>
      <c r="H344" s="491"/>
      <c r="I344" s="31"/>
    </row>
    <row r="345" spans="3:9" ht="12" customHeight="1" x14ac:dyDescent="0.2">
      <c r="C345" s="13"/>
      <c r="D345" s="293"/>
      <c r="E345" s="256" t="str">
        <f t="shared" si="66"/>
        <v>Peoples &amp; Communities</v>
      </c>
      <c r="F345" s="256" t="str">
        <f t="shared" si="67"/>
        <v>Mixed</v>
      </c>
      <c r="G345" s="257"/>
      <c r="H345" s="491"/>
      <c r="I345" s="31"/>
    </row>
    <row r="346" spans="3:9" ht="12" customHeight="1" x14ac:dyDescent="0.2">
      <c r="C346" s="13"/>
      <c r="D346" s="293"/>
      <c r="E346" s="256" t="str">
        <f t="shared" si="66"/>
        <v>Peoples &amp; Communities</v>
      </c>
      <c r="F346" s="256" t="str">
        <f t="shared" si="67"/>
        <v>Mixed</v>
      </c>
      <c r="G346" s="257"/>
      <c r="H346" s="491"/>
      <c r="I346" s="31"/>
    </row>
    <row r="347" spans="3:9" ht="12" customHeight="1" x14ac:dyDescent="0.2">
      <c r="C347" s="13"/>
      <c r="D347" s="293"/>
      <c r="E347" s="256" t="str">
        <f t="shared" si="66"/>
        <v>Peoples &amp; Communities</v>
      </c>
      <c r="F347" s="256" t="str">
        <f t="shared" si="67"/>
        <v>Mixed</v>
      </c>
      <c r="G347" s="257"/>
      <c r="H347" s="491"/>
      <c r="I347" s="31"/>
    </row>
    <row r="348" spans="3:9" ht="12" customHeight="1" x14ac:dyDescent="0.2">
      <c r="C348" s="13"/>
      <c r="D348" s="293"/>
      <c r="E348" s="256" t="str">
        <f t="shared" si="66"/>
        <v>Peoples &amp; Communities</v>
      </c>
      <c r="F348" s="256" t="str">
        <f t="shared" si="67"/>
        <v>Mixed</v>
      </c>
      <c r="G348" s="257"/>
      <c r="H348" s="491"/>
      <c r="I348" s="31"/>
    </row>
    <row r="349" spans="3:9" ht="12" customHeight="1" x14ac:dyDescent="0.2">
      <c r="C349" s="13"/>
      <c r="D349" s="293"/>
      <c r="E349" s="256" t="str">
        <f t="shared" si="66"/>
        <v>Peoples &amp; Communities</v>
      </c>
      <c r="F349" s="256" t="str">
        <f t="shared" si="67"/>
        <v>Mixed</v>
      </c>
      <c r="G349" s="257"/>
      <c r="H349" s="491"/>
      <c r="I349" s="31"/>
    </row>
    <row r="350" spans="3:9" ht="12" customHeight="1" x14ac:dyDescent="0.2">
      <c r="C350" s="13"/>
      <c r="D350" s="293">
        <v>35</v>
      </c>
      <c r="E350" s="252" t="str">
        <f>IF(OR(VLOOKUP(D350,'Services - NHC'!$D$10:$F$149,2,FALSE)="",VLOOKUP(D350,'Services - NHC'!$D$10:$F$149,2,FALSE)="[Enter service]"),"",VLOOKUP(D350,'Services - NHC'!$D$10:$F$149,2,FALSE))</f>
        <v>Community Care &amp; Access</v>
      </c>
      <c r="F350" s="253" t="str">
        <f>IF(OR(VLOOKUP(D350,'Services - NHC'!$D$10:$F$149,3,FALSE)="",VLOOKUP(D350,'Services - NHC'!$D$10:$F$149,3,FALSE)="[Select]"),"",VLOOKUP(D350,'Services - NHC'!$D$10:$F$149,3,FALSE))</f>
        <v>External</v>
      </c>
      <c r="G350" s="254"/>
      <c r="H350" s="492"/>
      <c r="I350" s="31"/>
    </row>
    <row r="351" spans="3:9" ht="12" customHeight="1" x14ac:dyDescent="0.2">
      <c r="C351" s="13"/>
      <c r="D351" s="293"/>
      <c r="E351" s="256" t="str">
        <f t="shared" ref="E351:E359" si="68">E350</f>
        <v>Community Care &amp; Access</v>
      </c>
      <c r="F351" s="256" t="str">
        <f t="shared" ref="F351:F359" si="69">F350</f>
        <v>External</v>
      </c>
      <c r="G351" s="257"/>
      <c r="H351" s="490"/>
      <c r="I351" s="31"/>
    </row>
    <row r="352" spans="3:9" ht="12" customHeight="1" x14ac:dyDescent="0.2">
      <c r="C352" s="13"/>
      <c r="D352" s="293"/>
      <c r="E352" s="256" t="str">
        <f t="shared" si="68"/>
        <v>Community Care &amp; Access</v>
      </c>
      <c r="F352" s="256" t="str">
        <f t="shared" si="69"/>
        <v>External</v>
      </c>
      <c r="G352" s="257"/>
      <c r="H352" s="490"/>
      <c r="I352" s="31"/>
    </row>
    <row r="353" spans="3:9" ht="12" customHeight="1" x14ac:dyDescent="0.2">
      <c r="C353" s="13"/>
      <c r="D353" s="293"/>
      <c r="E353" s="256" t="str">
        <f t="shared" si="68"/>
        <v>Community Care &amp; Access</v>
      </c>
      <c r="F353" s="256" t="str">
        <f t="shared" si="69"/>
        <v>External</v>
      </c>
      <c r="G353" s="257"/>
      <c r="H353" s="490"/>
      <c r="I353" s="31"/>
    </row>
    <row r="354" spans="3:9" ht="12" customHeight="1" x14ac:dyDescent="0.2">
      <c r="C354" s="13"/>
      <c r="D354" s="293"/>
      <c r="E354" s="256" t="str">
        <f t="shared" si="68"/>
        <v>Community Care &amp; Access</v>
      </c>
      <c r="F354" s="256" t="str">
        <f t="shared" si="69"/>
        <v>External</v>
      </c>
      <c r="G354" s="257"/>
      <c r="H354" s="494"/>
      <c r="I354" s="31"/>
    </row>
    <row r="355" spans="3:9" ht="12" customHeight="1" x14ac:dyDescent="0.2">
      <c r="C355" s="13"/>
      <c r="D355" s="293"/>
      <c r="E355" s="256" t="str">
        <f t="shared" si="68"/>
        <v>Community Care &amp; Access</v>
      </c>
      <c r="F355" s="256" t="str">
        <f t="shared" si="69"/>
        <v>External</v>
      </c>
      <c r="G355" s="257"/>
      <c r="H355" s="494"/>
      <c r="I355" s="31"/>
    </row>
    <row r="356" spans="3:9" ht="12" customHeight="1" x14ac:dyDescent="0.2">
      <c r="C356" s="13"/>
      <c r="D356" s="293"/>
      <c r="E356" s="256" t="str">
        <f t="shared" si="68"/>
        <v>Community Care &amp; Access</v>
      </c>
      <c r="F356" s="256" t="str">
        <f t="shared" si="69"/>
        <v>External</v>
      </c>
      <c r="G356" s="257"/>
      <c r="H356" s="491"/>
      <c r="I356" s="31"/>
    </row>
    <row r="357" spans="3:9" ht="12" customHeight="1" x14ac:dyDescent="0.2">
      <c r="C357" s="13"/>
      <c r="D357" s="293"/>
      <c r="E357" s="256" t="str">
        <f t="shared" si="68"/>
        <v>Community Care &amp; Access</v>
      </c>
      <c r="F357" s="256" t="str">
        <f t="shared" si="69"/>
        <v>External</v>
      </c>
      <c r="G357" s="257"/>
      <c r="H357" s="491"/>
      <c r="I357" s="31"/>
    </row>
    <row r="358" spans="3:9" ht="12" customHeight="1" x14ac:dyDescent="0.2">
      <c r="C358" s="13"/>
      <c r="D358" s="293"/>
      <c r="E358" s="256" t="str">
        <f t="shared" si="68"/>
        <v>Community Care &amp; Access</v>
      </c>
      <c r="F358" s="256" t="str">
        <f t="shared" si="69"/>
        <v>External</v>
      </c>
      <c r="G358" s="257"/>
      <c r="H358" s="491"/>
      <c r="I358" s="31"/>
    </row>
    <row r="359" spans="3:9" ht="12" customHeight="1" x14ac:dyDescent="0.2">
      <c r="C359" s="13"/>
      <c r="D359" s="293"/>
      <c r="E359" s="256" t="str">
        <f t="shared" si="68"/>
        <v>Community Care &amp; Access</v>
      </c>
      <c r="F359" s="256" t="str">
        <f t="shared" si="69"/>
        <v>External</v>
      </c>
      <c r="G359" s="257"/>
      <c r="H359" s="491"/>
      <c r="I359" s="31"/>
    </row>
    <row r="360" spans="3:9" ht="12" customHeight="1" x14ac:dyDescent="0.2">
      <c r="C360" s="13"/>
      <c r="D360" s="293">
        <v>36</v>
      </c>
      <c r="E360" s="252" t="str">
        <f>IF(OR(VLOOKUP(D360,'Services - NHC'!$D$10:$F$149,2,FALSE)="",VLOOKUP(D360,'Services - NHC'!$D$10:$F$149,2,FALSE)="[Enter service]"),"",VLOOKUP(D360,'Services - NHC'!$D$10:$F$149,2,FALSE))</f>
        <v>Community Development</v>
      </c>
      <c r="F360" s="253" t="str">
        <f>IF(OR(VLOOKUP(D360,'Services - NHC'!$D$10:$F$149,3,FALSE)="",VLOOKUP(D360,'Services - NHC'!$D$10:$F$149,3,FALSE)="[Select]"),"",VLOOKUP(D360,'Services - NHC'!$D$10:$F$149,3,FALSE))</f>
        <v>External</v>
      </c>
      <c r="G360" s="254"/>
      <c r="H360" s="489"/>
      <c r="I360" s="31"/>
    </row>
    <row r="361" spans="3:9" ht="12" customHeight="1" x14ac:dyDescent="0.2">
      <c r="C361" s="13"/>
      <c r="D361" s="293"/>
      <c r="E361" s="256" t="str">
        <f t="shared" ref="E361:E369" si="70">E360</f>
        <v>Community Development</v>
      </c>
      <c r="F361" s="256" t="str">
        <f t="shared" ref="F361:F369" si="71">F360</f>
        <v>External</v>
      </c>
      <c r="G361" s="257"/>
      <c r="H361" s="491"/>
      <c r="I361" s="31"/>
    </row>
    <row r="362" spans="3:9" ht="12" customHeight="1" x14ac:dyDescent="0.2">
      <c r="C362" s="13"/>
      <c r="D362" s="293"/>
      <c r="E362" s="256" t="str">
        <f t="shared" si="70"/>
        <v>Community Development</v>
      </c>
      <c r="F362" s="256" t="str">
        <f t="shared" si="71"/>
        <v>External</v>
      </c>
      <c r="G362" s="257"/>
      <c r="H362" s="491"/>
      <c r="I362" s="31"/>
    </row>
    <row r="363" spans="3:9" ht="12" customHeight="1" x14ac:dyDescent="0.2">
      <c r="C363" s="13"/>
      <c r="D363" s="293"/>
      <c r="E363" s="256" t="str">
        <f t="shared" si="70"/>
        <v>Community Development</v>
      </c>
      <c r="F363" s="256" t="str">
        <f t="shared" si="71"/>
        <v>External</v>
      </c>
      <c r="G363" s="257"/>
      <c r="H363" s="491"/>
      <c r="I363" s="31"/>
    </row>
    <row r="364" spans="3:9" ht="12" customHeight="1" x14ac:dyDescent="0.2">
      <c r="C364" s="13"/>
      <c r="D364" s="293"/>
      <c r="E364" s="256" t="str">
        <f t="shared" si="70"/>
        <v>Community Development</v>
      </c>
      <c r="F364" s="256" t="str">
        <f t="shared" si="71"/>
        <v>External</v>
      </c>
      <c r="G364" s="257"/>
      <c r="H364" s="491"/>
      <c r="I364" s="31"/>
    </row>
    <row r="365" spans="3:9" ht="12" customHeight="1" x14ac:dyDescent="0.2">
      <c r="C365" s="13"/>
      <c r="D365" s="293"/>
      <c r="E365" s="256" t="str">
        <f t="shared" si="70"/>
        <v>Community Development</v>
      </c>
      <c r="F365" s="256" t="str">
        <f t="shared" si="71"/>
        <v>External</v>
      </c>
      <c r="G365" s="257"/>
      <c r="H365" s="491"/>
      <c r="I365" s="31"/>
    </row>
    <row r="366" spans="3:9" ht="12" customHeight="1" x14ac:dyDescent="0.2">
      <c r="C366" s="13"/>
      <c r="D366" s="293"/>
      <c r="E366" s="256" t="str">
        <f t="shared" si="70"/>
        <v>Community Development</v>
      </c>
      <c r="F366" s="256" t="str">
        <f t="shared" si="71"/>
        <v>External</v>
      </c>
      <c r="G366" s="257"/>
      <c r="H366" s="491"/>
      <c r="I366" s="31"/>
    </row>
    <row r="367" spans="3:9" ht="12" customHeight="1" x14ac:dyDescent="0.2">
      <c r="C367" s="13"/>
      <c r="D367" s="293"/>
      <c r="E367" s="256" t="str">
        <f t="shared" si="70"/>
        <v>Community Development</v>
      </c>
      <c r="F367" s="256" t="str">
        <f t="shared" si="71"/>
        <v>External</v>
      </c>
      <c r="G367" s="257"/>
      <c r="H367" s="491"/>
      <c r="I367" s="31"/>
    </row>
    <row r="368" spans="3:9" ht="12" customHeight="1" x14ac:dyDescent="0.2">
      <c r="C368" s="13"/>
      <c r="D368" s="293"/>
      <c r="E368" s="256" t="str">
        <f t="shared" si="70"/>
        <v>Community Development</v>
      </c>
      <c r="F368" s="256" t="str">
        <f t="shared" si="71"/>
        <v>External</v>
      </c>
      <c r="G368" s="257"/>
      <c r="H368" s="491"/>
      <c r="I368" s="31"/>
    </row>
    <row r="369" spans="3:9" ht="12" customHeight="1" x14ac:dyDescent="0.2">
      <c r="C369" s="13"/>
      <c r="D369" s="293"/>
      <c r="E369" s="256" t="str">
        <f t="shared" si="70"/>
        <v>Community Development</v>
      </c>
      <c r="F369" s="256" t="str">
        <f t="shared" si="71"/>
        <v>External</v>
      </c>
      <c r="G369" s="257"/>
      <c r="H369" s="491"/>
      <c r="I369" s="31"/>
    </row>
    <row r="370" spans="3:9" ht="12" customHeight="1" x14ac:dyDescent="0.2">
      <c r="C370" s="13"/>
      <c r="D370" s="293">
        <v>37</v>
      </c>
      <c r="E370" s="252" t="str">
        <f>IF(OR(VLOOKUP(D370,'Services - NHC'!$D$10:$F$149,2,FALSE)="",VLOOKUP(D370,'Services - NHC'!$D$10:$F$149,2,FALSE)="[Enter service]"),"",VLOOKUP(D370,'Services - NHC'!$D$10:$F$149,2,FALSE))</f>
        <v>Learning &amp; Diversity</v>
      </c>
      <c r="F370" s="253" t="str">
        <f>IF(OR(VLOOKUP(D370,'Services - NHC'!$D$10:$F$149,3,FALSE)="",VLOOKUP(D370,'Services - NHC'!$D$10:$F$149,3,FALSE)="[Select]"),"",VLOOKUP(D370,'Services - NHC'!$D$10:$F$149,3,FALSE))</f>
        <v>External</v>
      </c>
      <c r="G370" s="254"/>
      <c r="H370" s="495"/>
      <c r="I370" s="31"/>
    </row>
    <row r="371" spans="3:9" ht="12" customHeight="1" x14ac:dyDescent="0.2">
      <c r="C371" s="13"/>
      <c r="D371" s="293"/>
      <c r="E371" s="256" t="str">
        <f t="shared" ref="E371:E379" si="72">E370</f>
        <v>Learning &amp; Diversity</v>
      </c>
      <c r="F371" s="256" t="str">
        <f t="shared" ref="F371:F379" si="73">F370</f>
        <v>External</v>
      </c>
      <c r="G371" s="257"/>
      <c r="H371" s="494"/>
      <c r="I371" s="31"/>
    </row>
    <row r="372" spans="3:9" ht="12" customHeight="1" x14ac:dyDescent="0.2">
      <c r="C372" s="13"/>
      <c r="D372" s="293"/>
      <c r="E372" s="256" t="str">
        <f t="shared" si="72"/>
        <v>Learning &amp; Diversity</v>
      </c>
      <c r="F372" s="256" t="str">
        <f t="shared" si="73"/>
        <v>External</v>
      </c>
      <c r="G372" s="257"/>
      <c r="H372" s="490"/>
      <c r="I372" s="31"/>
    </row>
    <row r="373" spans="3:9" ht="12" customHeight="1" x14ac:dyDescent="0.2">
      <c r="C373" s="13"/>
      <c r="D373" s="293"/>
      <c r="E373" s="256" t="str">
        <f t="shared" si="72"/>
        <v>Learning &amp; Diversity</v>
      </c>
      <c r="F373" s="256" t="str">
        <f t="shared" si="73"/>
        <v>External</v>
      </c>
      <c r="G373" s="257"/>
      <c r="H373" s="494"/>
      <c r="I373" s="31"/>
    </row>
    <row r="374" spans="3:9" ht="12" customHeight="1" x14ac:dyDescent="0.2">
      <c r="C374" s="13"/>
      <c r="D374" s="293"/>
      <c r="E374" s="256" t="str">
        <f t="shared" si="72"/>
        <v>Learning &amp; Diversity</v>
      </c>
      <c r="F374" s="256" t="str">
        <f t="shared" si="73"/>
        <v>External</v>
      </c>
      <c r="G374" s="257"/>
      <c r="H374" s="491"/>
      <c r="I374" s="31"/>
    </row>
    <row r="375" spans="3:9" ht="12" customHeight="1" x14ac:dyDescent="0.2">
      <c r="C375" s="13"/>
      <c r="D375" s="293"/>
      <c r="E375" s="256" t="str">
        <f t="shared" si="72"/>
        <v>Learning &amp; Diversity</v>
      </c>
      <c r="F375" s="256" t="str">
        <f t="shared" si="73"/>
        <v>External</v>
      </c>
      <c r="G375" s="257"/>
      <c r="H375" s="491"/>
      <c r="I375" s="31"/>
    </row>
    <row r="376" spans="3:9" ht="12" customHeight="1" x14ac:dyDescent="0.2">
      <c r="C376" s="13"/>
      <c r="D376" s="293"/>
      <c r="E376" s="256" t="str">
        <f t="shared" si="72"/>
        <v>Learning &amp; Diversity</v>
      </c>
      <c r="F376" s="256" t="str">
        <f t="shared" si="73"/>
        <v>External</v>
      </c>
      <c r="G376" s="257"/>
      <c r="H376" s="491"/>
      <c r="I376" s="31"/>
    </row>
    <row r="377" spans="3:9" ht="12" customHeight="1" x14ac:dyDescent="0.2">
      <c r="C377" s="13"/>
      <c r="D377" s="293"/>
      <c r="E377" s="256" t="str">
        <f t="shared" si="72"/>
        <v>Learning &amp; Diversity</v>
      </c>
      <c r="F377" s="256" t="str">
        <f t="shared" si="73"/>
        <v>External</v>
      </c>
      <c r="G377" s="257"/>
      <c r="H377" s="491"/>
      <c r="I377" s="31"/>
    </row>
    <row r="378" spans="3:9" ht="12" customHeight="1" x14ac:dyDescent="0.2">
      <c r="C378" s="13"/>
      <c r="D378" s="293"/>
      <c r="E378" s="256" t="str">
        <f t="shared" si="72"/>
        <v>Learning &amp; Diversity</v>
      </c>
      <c r="F378" s="256" t="str">
        <f t="shared" si="73"/>
        <v>External</v>
      </c>
      <c r="G378" s="257"/>
      <c r="H378" s="491"/>
      <c r="I378" s="31"/>
    </row>
    <row r="379" spans="3:9" ht="12" customHeight="1" x14ac:dyDescent="0.2">
      <c r="C379" s="13"/>
      <c r="D379" s="293"/>
      <c r="E379" s="256" t="str">
        <f t="shared" si="72"/>
        <v>Learning &amp; Diversity</v>
      </c>
      <c r="F379" s="256" t="str">
        <f t="shared" si="73"/>
        <v>External</v>
      </c>
      <c r="G379" s="257"/>
      <c r="H379" s="491"/>
      <c r="I379" s="31"/>
    </row>
    <row r="380" spans="3:9" ht="12" customHeight="1" x14ac:dyDescent="0.2">
      <c r="C380" s="13"/>
      <c r="D380" s="293">
        <v>38</v>
      </c>
      <c r="E380" s="252" t="str">
        <f>IF(OR(VLOOKUP(D380,'Services - NHC'!$D$10:$F$149,2,FALSE)="",VLOOKUP(D380,'Services - NHC'!$D$10:$F$149,2,FALSE)="[Enter service]"),"",VLOOKUP(D380,'Services - NHC'!$D$10:$F$149,2,FALSE))</f>
        <v>Municipal Emergency Management</v>
      </c>
      <c r="F380" s="253" t="str">
        <f>IF(OR(VLOOKUP(D380,'Services - NHC'!$D$10:$F$149,3,FALSE)="",VLOOKUP(D380,'Services - NHC'!$D$10:$F$149,3,FALSE)="[Select]"),"",VLOOKUP(D380,'Services - NHC'!$D$10:$F$149,3,FALSE))</f>
        <v>External</v>
      </c>
      <c r="G380" s="254"/>
      <c r="H380" s="489"/>
      <c r="I380" s="31"/>
    </row>
    <row r="381" spans="3:9" ht="12" customHeight="1" x14ac:dyDescent="0.2">
      <c r="C381" s="13"/>
      <c r="D381" s="293"/>
      <c r="E381" s="256" t="str">
        <f t="shared" ref="E381:E389" si="74">E380</f>
        <v>Municipal Emergency Management</v>
      </c>
      <c r="F381" s="256" t="str">
        <f t="shared" ref="F381:F389" si="75">F380</f>
        <v>External</v>
      </c>
      <c r="G381" s="257"/>
      <c r="H381" s="491"/>
      <c r="I381" s="31"/>
    </row>
    <row r="382" spans="3:9" ht="12" customHeight="1" x14ac:dyDescent="0.2">
      <c r="C382" s="13"/>
      <c r="D382" s="293"/>
      <c r="E382" s="256" t="str">
        <f t="shared" si="74"/>
        <v>Municipal Emergency Management</v>
      </c>
      <c r="F382" s="256" t="str">
        <f t="shared" si="75"/>
        <v>External</v>
      </c>
      <c r="G382" s="257"/>
      <c r="H382" s="491"/>
      <c r="I382" s="31"/>
    </row>
    <row r="383" spans="3:9" ht="12" customHeight="1" x14ac:dyDescent="0.2">
      <c r="C383" s="13"/>
      <c r="D383" s="293"/>
      <c r="E383" s="256" t="str">
        <f t="shared" si="74"/>
        <v>Municipal Emergency Management</v>
      </c>
      <c r="F383" s="256" t="str">
        <f t="shared" si="75"/>
        <v>External</v>
      </c>
      <c r="G383" s="257"/>
      <c r="H383" s="491"/>
      <c r="I383" s="31"/>
    </row>
    <row r="384" spans="3:9" ht="12" customHeight="1" x14ac:dyDescent="0.2">
      <c r="C384" s="13"/>
      <c r="D384" s="293"/>
      <c r="E384" s="256" t="str">
        <f t="shared" si="74"/>
        <v>Municipal Emergency Management</v>
      </c>
      <c r="F384" s="256" t="str">
        <f t="shared" si="75"/>
        <v>External</v>
      </c>
      <c r="G384" s="257"/>
      <c r="H384" s="491"/>
      <c r="I384" s="31"/>
    </row>
    <row r="385" spans="3:9" ht="12" customHeight="1" x14ac:dyDescent="0.2">
      <c r="C385" s="13"/>
      <c r="D385" s="293"/>
      <c r="E385" s="256" t="str">
        <f t="shared" si="74"/>
        <v>Municipal Emergency Management</v>
      </c>
      <c r="F385" s="256" t="str">
        <f t="shared" si="75"/>
        <v>External</v>
      </c>
      <c r="G385" s="257"/>
      <c r="H385" s="491"/>
      <c r="I385" s="31"/>
    </row>
    <row r="386" spans="3:9" ht="12" customHeight="1" x14ac:dyDescent="0.2">
      <c r="C386" s="13"/>
      <c r="D386" s="293"/>
      <c r="E386" s="256" t="str">
        <f t="shared" si="74"/>
        <v>Municipal Emergency Management</v>
      </c>
      <c r="F386" s="256" t="str">
        <f t="shared" si="75"/>
        <v>External</v>
      </c>
      <c r="G386" s="257"/>
      <c r="H386" s="491"/>
      <c r="I386" s="31"/>
    </row>
    <row r="387" spans="3:9" ht="12" customHeight="1" x14ac:dyDescent="0.2">
      <c r="C387" s="13"/>
      <c r="D387" s="293"/>
      <c r="E387" s="256" t="str">
        <f t="shared" si="74"/>
        <v>Municipal Emergency Management</v>
      </c>
      <c r="F387" s="256" t="str">
        <f t="shared" si="75"/>
        <v>External</v>
      </c>
      <c r="G387" s="257"/>
      <c r="H387" s="491"/>
      <c r="I387" s="31"/>
    </row>
    <row r="388" spans="3:9" ht="12" customHeight="1" x14ac:dyDescent="0.2">
      <c r="C388" s="13"/>
      <c r="D388" s="293"/>
      <c r="E388" s="256" t="str">
        <f t="shared" si="74"/>
        <v>Municipal Emergency Management</v>
      </c>
      <c r="F388" s="256" t="str">
        <f t="shared" si="75"/>
        <v>External</v>
      </c>
      <c r="G388" s="257"/>
      <c r="H388" s="491"/>
      <c r="I388" s="31"/>
    </row>
    <row r="389" spans="3:9" ht="12" customHeight="1" x14ac:dyDescent="0.2">
      <c r="C389" s="13"/>
      <c r="D389" s="293"/>
      <c r="E389" s="256" t="str">
        <f t="shared" si="74"/>
        <v>Municipal Emergency Management</v>
      </c>
      <c r="F389" s="256" t="str">
        <f t="shared" si="75"/>
        <v>External</v>
      </c>
      <c r="G389" s="257"/>
      <c r="H389" s="491"/>
      <c r="I389" s="31"/>
    </row>
    <row r="390" spans="3:9" ht="12" customHeight="1" x14ac:dyDescent="0.2">
      <c r="C390" s="13"/>
      <c r="D390" s="293">
        <v>39</v>
      </c>
      <c r="E390" s="252" t="str">
        <f>IF(OR(VLOOKUP(D390,'Services - NHC'!$D$10:$F$149,2,FALSE)="",VLOOKUP(D390,'Services - NHC'!$D$10:$F$149,2,FALSE)="[Enter service]"),"",VLOOKUP(D390,'Services - NHC'!$D$10:$F$149,2,FALSE))</f>
        <v>Recreation</v>
      </c>
      <c r="F390" s="253" t="str">
        <f>IF(OR(VLOOKUP(D390,'Services - NHC'!$D$10:$F$149,3,FALSE)="",VLOOKUP(D390,'Services - NHC'!$D$10:$F$149,3,FALSE)="[Select]"),"",VLOOKUP(D390,'Services - NHC'!$D$10:$F$149,3,FALSE))</f>
        <v>External</v>
      </c>
      <c r="G390" s="254"/>
      <c r="H390" s="495"/>
      <c r="I390" s="31"/>
    </row>
    <row r="391" spans="3:9" ht="12" customHeight="1" x14ac:dyDescent="0.2">
      <c r="C391" s="13"/>
      <c r="D391" s="293"/>
      <c r="E391" s="256" t="str">
        <f t="shared" ref="E391:E399" si="76">E390</f>
        <v>Recreation</v>
      </c>
      <c r="F391" s="256" t="str">
        <f t="shared" ref="F391:F399" si="77">F390</f>
        <v>External</v>
      </c>
      <c r="G391" s="257"/>
      <c r="H391" s="490"/>
      <c r="I391" s="31"/>
    </row>
    <row r="392" spans="3:9" ht="12" customHeight="1" x14ac:dyDescent="0.2">
      <c r="C392" s="13"/>
      <c r="D392" s="293"/>
      <c r="E392" s="256" t="str">
        <f t="shared" si="76"/>
        <v>Recreation</v>
      </c>
      <c r="F392" s="256" t="str">
        <f t="shared" si="77"/>
        <v>External</v>
      </c>
      <c r="G392" s="257"/>
      <c r="H392" s="490"/>
      <c r="I392" s="31"/>
    </row>
    <row r="393" spans="3:9" ht="12" customHeight="1" x14ac:dyDescent="0.2">
      <c r="C393" s="13"/>
      <c r="D393" s="293"/>
      <c r="E393" s="256" t="str">
        <f t="shared" si="76"/>
        <v>Recreation</v>
      </c>
      <c r="F393" s="256" t="str">
        <f t="shared" si="77"/>
        <v>External</v>
      </c>
      <c r="G393" s="257"/>
      <c r="H393" s="491"/>
      <c r="I393" s="31"/>
    </row>
    <row r="394" spans="3:9" ht="12" customHeight="1" x14ac:dyDescent="0.2">
      <c r="C394" s="13"/>
      <c r="D394" s="293"/>
      <c r="E394" s="256" t="str">
        <f t="shared" si="76"/>
        <v>Recreation</v>
      </c>
      <c r="F394" s="256" t="str">
        <f t="shared" si="77"/>
        <v>External</v>
      </c>
      <c r="G394" s="257"/>
      <c r="H394" s="491"/>
      <c r="I394" s="31"/>
    </row>
    <row r="395" spans="3:9" ht="12" customHeight="1" x14ac:dyDescent="0.2">
      <c r="C395" s="13"/>
      <c r="D395" s="293"/>
      <c r="E395" s="256" t="str">
        <f t="shared" si="76"/>
        <v>Recreation</v>
      </c>
      <c r="F395" s="256" t="str">
        <f t="shared" si="77"/>
        <v>External</v>
      </c>
      <c r="G395" s="257"/>
      <c r="H395" s="491"/>
      <c r="I395" s="31"/>
    </row>
    <row r="396" spans="3:9" ht="12" customHeight="1" x14ac:dyDescent="0.2">
      <c r="C396" s="13"/>
      <c r="D396" s="293"/>
      <c r="E396" s="256" t="str">
        <f t="shared" si="76"/>
        <v>Recreation</v>
      </c>
      <c r="F396" s="256" t="str">
        <f t="shared" si="77"/>
        <v>External</v>
      </c>
      <c r="G396" s="257"/>
      <c r="H396" s="491"/>
      <c r="I396" s="31"/>
    </row>
    <row r="397" spans="3:9" ht="12" customHeight="1" x14ac:dyDescent="0.2">
      <c r="C397" s="13"/>
      <c r="D397" s="293"/>
      <c r="E397" s="256" t="str">
        <f t="shared" si="76"/>
        <v>Recreation</v>
      </c>
      <c r="F397" s="256" t="str">
        <f t="shared" si="77"/>
        <v>External</v>
      </c>
      <c r="G397" s="257"/>
      <c r="H397" s="491"/>
      <c r="I397" s="31"/>
    </row>
    <row r="398" spans="3:9" ht="12" customHeight="1" x14ac:dyDescent="0.2">
      <c r="C398" s="13"/>
      <c r="D398" s="293"/>
      <c r="E398" s="256" t="str">
        <f t="shared" si="76"/>
        <v>Recreation</v>
      </c>
      <c r="F398" s="256" t="str">
        <f t="shared" si="77"/>
        <v>External</v>
      </c>
      <c r="G398" s="257"/>
      <c r="H398" s="491"/>
      <c r="I398" s="31"/>
    </row>
    <row r="399" spans="3:9" ht="12" customHeight="1" x14ac:dyDescent="0.2">
      <c r="C399" s="13"/>
      <c r="D399" s="293"/>
      <c r="E399" s="256" t="str">
        <f t="shared" si="76"/>
        <v>Recreation</v>
      </c>
      <c r="F399" s="256" t="str">
        <f t="shared" si="77"/>
        <v>External</v>
      </c>
      <c r="G399" s="257"/>
      <c r="H399" s="491"/>
      <c r="I399" s="31"/>
    </row>
    <row r="400" spans="3:9" ht="12" customHeight="1" x14ac:dyDescent="0.2">
      <c r="C400" s="13"/>
      <c r="D400" s="293">
        <v>40</v>
      </c>
      <c r="E400" s="252" t="str">
        <f>IF(OR(VLOOKUP(D400,'Services - NHC'!$D$10:$F$149,2,FALSE)="",VLOOKUP(D400,'Services - NHC'!$D$10:$F$149,2,FALSE)="[Enter service]"),"",VLOOKUP(D400,'Services - NHC'!$D$10:$F$149,2,FALSE))</f>
        <v/>
      </c>
      <c r="F400" s="253" t="str">
        <f>IF(OR(VLOOKUP(D400,'Services - NHC'!$D$10:$F$149,3,FALSE)="",VLOOKUP(D400,'Services - NHC'!$D$10:$F$149,3,FALSE)="[Select]"),"",VLOOKUP(D400,'Services - NHC'!$D$10:$F$149,3,FALSE))</f>
        <v/>
      </c>
      <c r="G400" s="254"/>
      <c r="H400" s="255"/>
      <c r="I400" s="31"/>
    </row>
    <row r="401" spans="3:9" ht="12" customHeight="1" x14ac:dyDescent="0.2">
      <c r="C401" s="13"/>
      <c r="D401" s="293"/>
      <c r="E401" s="256" t="str">
        <f t="shared" ref="E401:E409" si="78">E400</f>
        <v/>
      </c>
      <c r="F401" s="256" t="str">
        <f t="shared" ref="F401:F409" si="79">F400</f>
        <v/>
      </c>
      <c r="G401" s="257"/>
      <c r="H401" s="258"/>
      <c r="I401" s="31"/>
    </row>
    <row r="402" spans="3:9" ht="12" customHeight="1" x14ac:dyDescent="0.2">
      <c r="C402" s="13"/>
      <c r="D402" s="293"/>
      <c r="E402" s="256" t="str">
        <f t="shared" si="78"/>
        <v/>
      </c>
      <c r="F402" s="256" t="str">
        <f t="shared" si="79"/>
        <v/>
      </c>
      <c r="G402" s="257"/>
      <c r="H402" s="258"/>
      <c r="I402" s="31"/>
    </row>
    <row r="403" spans="3:9" ht="12" customHeight="1" x14ac:dyDescent="0.2">
      <c r="C403" s="13"/>
      <c r="D403" s="293"/>
      <c r="E403" s="256" t="str">
        <f t="shared" si="78"/>
        <v/>
      </c>
      <c r="F403" s="256" t="str">
        <f t="shared" si="79"/>
        <v/>
      </c>
      <c r="G403" s="257"/>
      <c r="H403" s="258"/>
      <c r="I403" s="31"/>
    </row>
    <row r="404" spans="3:9" ht="12" customHeight="1" x14ac:dyDescent="0.2">
      <c r="C404" s="13"/>
      <c r="D404" s="293"/>
      <c r="E404" s="256" t="str">
        <f t="shared" si="78"/>
        <v/>
      </c>
      <c r="F404" s="256" t="str">
        <f t="shared" si="79"/>
        <v/>
      </c>
      <c r="G404" s="257"/>
      <c r="H404" s="258"/>
      <c r="I404" s="31"/>
    </row>
    <row r="405" spans="3:9" ht="12" customHeight="1" x14ac:dyDescent="0.2">
      <c r="C405" s="13"/>
      <c r="D405" s="293"/>
      <c r="E405" s="256" t="str">
        <f t="shared" si="78"/>
        <v/>
      </c>
      <c r="F405" s="256" t="str">
        <f t="shared" si="79"/>
        <v/>
      </c>
      <c r="G405" s="257"/>
      <c r="H405" s="258"/>
      <c r="I405" s="31"/>
    </row>
    <row r="406" spans="3:9" ht="12" customHeight="1" x14ac:dyDescent="0.2">
      <c r="C406" s="13"/>
      <c r="D406" s="293"/>
      <c r="E406" s="256" t="str">
        <f t="shared" si="78"/>
        <v/>
      </c>
      <c r="F406" s="256" t="str">
        <f t="shared" si="79"/>
        <v/>
      </c>
      <c r="G406" s="257"/>
      <c r="H406" s="258"/>
      <c r="I406" s="31"/>
    </row>
    <row r="407" spans="3:9" ht="12" customHeight="1" x14ac:dyDescent="0.2">
      <c r="C407" s="13"/>
      <c r="D407" s="293"/>
      <c r="E407" s="256" t="str">
        <f t="shared" si="78"/>
        <v/>
      </c>
      <c r="F407" s="256" t="str">
        <f t="shared" si="79"/>
        <v/>
      </c>
      <c r="G407" s="257"/>
      <c r="H407" s="258"/>
      <c r="I407" s="31"/>
    </row>
    <row r="408" spans="3:9" ht="12" customHeight="1" x14ac:dyDescent="0.2">
      <c r="C408" s="13"/>
      <c r="D408" s="293"/>
      <c r="E408" s="256" t="str">
        <f t="shared" si="78"/>
        <v/>
      </c>
      <c r="F408" s="256" t="str">
        <f t="shared" si="79"/>
        <v/>
      </c>
      <c r="G408" s="257"/>
      <c r="H408" s="258"/>
      <c r="I408" s="31"/>
    </row>
    <row r="409" spans="3:9" ht="12" customHeight="1" x14ac:dyDescent="0.2">
      <c r="C409" s="13"/>
      <c r="D409" s="293"/>
      <c r="E409" s="256" t="str">
        <f t="shared" si="78"/>
        <v/>
      </c>
      <c r="F409" s="256" t="str">
        <f t="shared" si="79"/>
        <v/>
      </c>
      <c r="G409" s="257"/>
      <c r="H409" s="258"/>
      <c r="I409" s="31"/>
    </row>
    <row r="410" spans="3:9" ht="12" customHeight="1" x14ac:dyDescent="0.2">
      <c r="C410" s="13"/>
      <c r="D410" s="293">
        <v>41</v>
      </c>
      <c r="E410" s="252" t="str">
        <f>IF(OR(VLOOKUP(D410,'Services - NHC'!$D$10:$F$149,2,FALSE)="",VLOOKUP(D410,'Services - NHC'!$D$10:$F$149,2,FALSE)="[Enter service]"),"",VLOOKUP(D410,'Services - NHC'!$D$10:$F$149,2,FALSE))</f>
        <v/>
      </c>
      <c r="F410" s="253" t="str">
        <f>IF(OR(VLOOKUP(D410,'Services - NHC'!$D$10:$F$149,3,FALSE)="",VLOOKUP(D410,'Services - NHC'!$D$10:$F$149,3,FALSE)="[Select]"),"",VLOOKUP(D410,'Services - NHC'!$D$10:$F$149,3,FALSE))</f>
        <v/>
      </c>
      <c r="G410" s="254"/>
      <c r="H410" s="255"/>
      <c r="I410" s="31"/>
    </row>
    <row r="411" spans="3:9" ht="12" customHeight="1" x14ac:dyDescent="0.2">
      <c r="C411" s="13"/>
      <c r="D411" s="293"/>
      <c r="E411" s="256" t="str">
        <f t="shared" ref="E411:E419" si="80">E410</f>
        <v/>
      </c>
      <c r="F411" s="256" t="str">
        <f t="shared" ref="F411:F419" si="81">F410</f>
        <v/>
      </c>
      <c r="G411" s="257"/>
      <c r="H411" s="258"/>
      <c r="I411" s="31"/>
    </row>
    <row r="412" spans="3:9" ht="12" customHeight="1" x14ac:dyDescent="0.2">
      <c r="C412" s="13"/>
      <c r="D412" s="293"/>
      <c r="E412" s="256" t="str">
        <f t="shared" si="80"/>
        <v/>
      </c>
      <c r="F412" s="256" t="str">
        <f t="shared" si="81"/>
        <v/>
      </c>
      <c r="G412" s="257"/>
      <c r="H412" s="258"/>
      <c r="I412" s="31"/>
    </row>
    <row r="413" spans="3:9" ht="12" customHeight="1" x14ac:dyDescent="0.2">
      <c r="C413" s="13"/>
      <c r="D413" s="293"/>
      <c r="E413" s="256" t="str">
        <f t="shared" si="80"/>
        <v/>
      </c>
      <c r="F413" s="256" t="str">
        <f t="shared" si="81"/>
        <v/>
      </c>
      <c r="G413" s="257"/>
      <c r="H413" s="258"/>
      <c r="I413" s="31"/>
    </row>
    <row r="414" spans="3:9" ht="12" customHeight="1" x14ac:dyDescent="0.2">
      <c r="C414" s="13"/>
      <c r="D414" s="293"/>
      <c r="E414" s="256" t="str">
        <f t="shared" si="80"/>
        <v/>
      </c>
      <c r="F414" s="256" t="str">
        <f t="shared" si="81"/>
        <v/>
      </c>
      <c r="G414" s="257"/>
      <c r="H414" s="258"/>
      <c r="I414" s="31"/>
    </row>
    <row r="415" spans="3:9" ht="12" customHeight="1" x14ac:dyDescent="0.2">
      <c r="C415" s="13"/>
      <c r="D415" s="293"/>
      <c r="E415" s="256" t="str">
        <f t="shared" si="80"/>
        <v/>
      </c>
      <c r="F415" s="256" t="str">
        <f t="shared" si="81"/>
        <v/>
      </c>
      <c r="G415" s="257"/>
      <c r="H415" s="258"/>
      <c r="I415" s="31"/>
    </row>
    <row r="416" spans="3:9" ht="12" customHeight="1" x14ac:dyDescent="0.2">
      <c r="C416" s="13"/>
      <c r="D416" s="293"/>
      <c r="E416" s="256" t="str">
        <f t="shared" si="80"/>
        <v/>
      </c>
      <c r="F416" s="256" t="str">
        <f t="shared" si="81"/>
        <v/>
      </c>
      <c r="G416" s="257"/>
      <c r="H416" s="258"/>
      <c r="I416" s="31"/>
    </row>
    <row r="417" spans="3:9" ht="12" customHeight="1" x14ac:dyDescent="0.2">
      <c r="C417" s="13"/>
      <c r="D417" s="293"/>
      <c r="E417" s="256" t="str">
        <f t="shared" si="80"/>
        <v/>
      </c>
      <c r="F417" s="256" t="str">
        <f t="shared" si="81"/>
        <v/>
      </c>
      <c r="G417" s="257"/>
      <c r="H417" s="258"/>
      <c r="I417" s="31"/>
    </row>
    <row r="418" spans="3:9" ht="12" customHeight="1" x14ac:dyDescent="0.2">
      <c r="C418" s="13"/>
      <c r="D418" s="293"/>
      <c r="E418" s="256" t="str">
        <f t="shared" si="80"/>
        <v/>
      </c>
      <c r="F418" s="256" t="str">
        <f t="shared" si="81"/>
        <v/>
      </c>
      <c r="G418" s="257"/>
      <c r="H418" s="258"/>
      <c r="I418" s="31"/>
    </row>
    <row r="419" spans="3:9" ht="12" customHeight="1" x14ac:dyDescent="0.2">
      <c r="C419" s="13"/>
      <c r="D419" s="293"/>
      <c r="E419" s="256" t="str">
        <f t="shared" si="80"/>
        <v/>
      </c>
      <c r="F419" s="256" t="str">
        <f t="shared" si="81"/>
        <v/>
      </c>
      <c r="G419" s="257"/>
      <c r="H419" s="258"/>
      <c r="I419" s="31"/>
    </row>
    <row r="420" spans="3:9" ht="12" customHeight="1" x14ac:dyDescent="0.2">
      <c r="C420" s="13"/>
      <c r="D420" s="293">
        <v>42</v>
      </c>
      <c r="E420" s="252" t="str">
        <f>IF(OR(VLOOKUP(D420,'Services - NHC'!$D$10:$F$149,2,FALSE)="",VLOOKUP(D420,'Services - NHC'!$D$10:$F$149,2,FALSE)="[Enter service]"),"",VLOOKUP(D420,'Services - NHC'!$D$10:$F$149,2,FALSE))</f>
        <v/>
      </c>
      <c r="F420" s="253" t="str">
        <f>IF(OR(VLOOKUP(D420,'Services - NHC'!$D$10:$F$149,3,FALSE)="",VLOOKUP(D420,'Services - NHC'!$D$10:$F$149,3,FALSE)="[Select]"),"",VLOOKUP(D420,'Services - NHC'!$D$10:$F$149,3,FALSE))</f>
        <v/>
      </c>
      <c r="G420" s="254"/>
      <c r="H420" s="255"/>
      <c r="I420" s="31"/>
    </row>
    <row r="421" spans="3:9" ht="12" customHeight="1" x14ac:dyDescent="0.2">
      <c r="C421" s="13"/>
      <c r="D421" s="293"/>
      <c r="E421" s="256" t="str">
        <f t="shared" ref="E421:E429" si="82">E420</f>
        <v/>
      </c>
      <c r="F421" s="256" t="str">
        <f t="shared" ref="F421:F429" si="83">F420</f>
        <v/>
      </c>
      <c r="G421" s="257"/>
      <c r="H421" s="258"/>
      <c r="I421" s="31"/>
    </row>
    <row r="422" spans="3:9" ht="12" customHeight="1" x14ac:dyDescent="0.2">
      <c r="C422" s="13"/>
      <c r="D422" s="293"/>
      <c r="E422" s="256" t="str">
        <f t="shared" si="82"/>
        <v/>
      </c>
      <c r="F422" s="256" t="str">
        <f t="shared" si="83"/>
        <v/>
      </c>
      <c r="G422" s="257"/>
      <c r="H422" s="258"/>
      <c r="I422" s="31"/>
    </row>
    <row r="423" spans="3:9" ht="12" customHeight="1" x14ac:dyDescent="0.2">
      <c r="C423" s="13"/>
      <c r="D423" s="293"/>
      <c r="E423" s="256" t="str">
        <f t="shared" si="82"/>
        <v/>
      </c>
      <c r="F423" s="256" t="str">
        <f t="shared" si="83"/>
        <v/>
      </c>
      <c r="G423" s="257"/>
      <c r="H423" s="258"/>
      <c r="I423" s="31"/>
    </row>
    <row r="424" spans="3:9" ht="12" customHeight="1" x14ac:dyDescent="0.2">
      <c r="C424" s="13"/>
      <c r="D424" s="293"/>
      <c r="E424" s="256" t="str">
        <f t="shared" si="82"/>
        <v/>
      </c>
      <c r="F424" s="256" t="str">
        <f t="shared" si="83"/>
        <v/>
      </c>
      <c r="G424" s="257"/>
      <c r="H424" s="258"/>
      <c r="I424" s="31"/>
    </row>
    <row r="425" spans="3:9" ht="12" customHeight="1" x14ac:dyDescent="0.2">
      <c r="C425" s="13"/>
      <c r="D425" s="293"/>
      <c r="E425" s="256" t="str">
        <f t="shared" si="82"/>
        <v/>
      </c>
      <c r="F425" s="256" t="str">
        <f t="shared" si="83"/>
        <v/>
      </c>
      <c r="G425" s="257"/>
      <c r="H425" s="258"/>
      <c r="I425" s="31"/>
    </row>
    <row r="426" spans="3:9" ht="12" customHeight="1" x14ac:dyDescent="0.2">
      <c r="C426" s="13"/>
      <c r="D426" s="293"/>
      <c r="E426" s="256" t="str">
        <f t="shared" si="82"/>
        <v/>
      </c>
      <c r="F426" s="256" t="str">
        <f t="shared" si="83"/>
        <v/>
      </c>
      <c r="G426" s="257"/>
      <c r="H426" s="258"/>
      <c r="I426" s="31"/>
    </row>
    <row r="427" spans="3:9" ht="12" customHeight="1" x14ac:dyDescent="0.2">
      <c r="C427" s="13"/>
      <c r="D427" s="293"/>
      <c r="E427" s="256" t="str">
        <f t="shared" si="82"/>
        <v/>
      </c>
      <c r="F427" s="256" t="str">
        <f t="shared" si="83"/>
        <v/>
      </c>
      <c r="G427" s="257"/>
      <c r="H427" s="258"/>
      <c r="I427" s="31"/>
    </row>
    <row r="428" spans="3:9" ht="12" customHeight="1" x14ac:dyDescent="0.2">
      <c r="C428" s="13"/>
      <c r="D428" s="293"/>
      <c r="E428" s="256" t="str">
        <f t="shared" si="82"/>
        <v/>
      </c>
      <c r="F428" s="256" t="str">
        <f t="shared" si="83"/>
        <v/>
      </c>
      <c r="G428" s="257"/>
      <c r="H428" s="258"/>
      <c r="I428" s="31"/>
    </row>
    <row r="429" spans="3:9" ht="12" customHeight="1" x14ac:dyDescent="0.2">
      <c r="C429" s="13"/>
      <c r="D429" s="293"/>
      <c r="E429" s="256" t="str">
        <f t="shared" si="82"/>
        <v/>
      </c>
      <c r="F429" s="256" t="str">
        <f t="shared" si="83"/>
        <v/>
      </c>
      <c r="G429" s="257"/>
      <c r="H429" s="258"/>
      <c r="I429" s="31"/>
    </row>
    <row r="430" spans="3:9" ht="12" customHeight="1" x14ac:dyDescent="0.2">
      <c r="C430" s="13"/>
      <c r="D430" s="293">
        <v>43</v>
      </c>
      <c r="E430" s="252" t="str">
        <f>IF(OR(VLOOKUP(D430,'Services - NHC'!$D$10:$F$149,2,FALSE)="",VLOOKUP(D430,'Services - NHC'!$D$10:$F$149,2,FALSE)="[Enter service]"),"",VLOOKUP(D430,'Services - NHC'!$D$10:$F$149,2,FALSE))</f>
        <v/>
      </c>
      <c r="F430" s="253" t="str">
        <f>IF(OR(VLOOKUP(D430,'Services - NHC'!$D$10:$F$149,3,FALSE)="",VLOOKUP(D430,'Services - NHC'!$D$10:$F$149,3,FALSE)="[Select]"),"",VLOOKUP(D430,'Services - NHC'!$D$10:$F$149,3,FALSE))</f>
        <v/>
      </c>
      <c r="G430" s="254"/>
      <c r="H430" s="255"/>
      <c r="I430" s="31"/>
    </row>
    <row r="431" spans="3:9" ht="12" customHeight="1" x14ac:dyDescent="0.2">
      <c r="C431" s="13"/>
      <c r="D431" s="293"/>
      <c r="E431" s="256" t="str">
        <f t="shared" ref="E431:E439" si="84">E430</f>
        <v/>
      </c>
      <c r="F431" s="256" t="str">
        <f t="shared" ref="F431:F439" si="85">F430</f>
        <v/>
      </c>
      <c r="G431" s="257"/>
      <c r="H431" s="258"/>
      <c r="I431" s="31"/>
    </row>
    <row r="432" spans="3:9" ht="12" customHeight="1" x14ac:dyDescent="0.2">
      <c r="C432" s="13"/>
      <c r="D432" s="293"/>
      <c r="E432" s="256" t="str">
        <f t="shared" si="84"/>
        <v/>
      </c>
      <c r="F432" s="256" t="str">
        <f t="shared" si="85"/>
        <v/>
      </c>
      <c r="G432" s="257"/>
      <c r="H432" s="258"/>
      <c r="I432" s="31"/>
    </row>
    <row r="433" spans="3:9" ht="12" customHeight="1" x14ac:dyDescent="0.2">
      <c r="C433" s="13"/>
      <c r="D433" s="293"/>
      <c r="E433" s="256" t="str">
        <f t="shared" si="84"/>
        <v/>
      </c>
      <c r="F433" s="256" t="str">
        <f t="shared" si="85"/>
        <v/>
      </c>
      <c r="G433" s="257"/>
      <c r="H433" s="258"/>
      <c r="I433" s="31"/>
    </row>
    <row r="434" spans="3:9" ht="12" customHeight="1" x14ac:dyDescent="0.2">
      <c r="C434" s="13"/>
      <c r="D434" s="293"/>
      <c r="E434" s="256" t="str">
        <f t="shared" si="84"/>
        <v/>
      </c>
      <c r="F434" s="256" t="str">
        <f t="shared" si="85"/>
        <v/>
      </c>
      <c r="G434" s="257"/>
      <c r="H434" s="258"/>
      <c r="I434" s="31"/>
    </row>
    <row r="435" spans="3:9" ht="12" customHeight="1" x14ac:dyDescent="0.2">
      <c r="C435" s="13"/>
      <c r="D435" s="293"/>
      <c r="E435" s="256" t="str">
        <f t="shared" si="84"/>
        <v/>
      </c>
      <c r="F435" s="256" t="str">
        <f t="shared" si="85"/>
        <v/>
      </c>
      <c r="G435" s="257"/>
      <c r="H435" s="258"/>
      <c r="I435" s="31"/>
    </row>
    <row r="436" spans="3:9" ht="12" customHeight="1" x14ac:dyDescent="0.2">
      <c r="C436" s="13"/>
      <c r="D436" s="293"/>
      <c r="E436" s="256" t="str">
        <f t="shared" si="84"/>
        <v/>
      </c>
      <c r="F436" s="256" t="str">
        <f t="shared" si="85"/>
        <v/>
      </c>
      <c r="G436" s="257"/>
      <c r="H436" s="258"/>
      <c r="I436" s="31"/>
    </row>
    <row r="437" spans="3:9" ht="12" customHeight="1" x14ac:dyDescent="0.2">
      <c r="C437" s="13"/>
      <c r="D437" s="293"/>
      <c r="E437" s="256" t="str">
        <f t="shared" si="84"/>
        <v/>
      </c>
      <c r="F437" s="256" t="str">
        <f t="shared" si="85"/>
        <v/>
      </c>
      <c r="G437" s="257"/>
      <c r="H437" s="258"/>
      <c r="I437" s="31"/>
    </row>
    <row r="438" spans="3:9" ht="12" customHeight="1" x14ac:dyDescent="0.2">
      <c r="C438" s="13"/>
      <c r="D438" s="293"/>
      <c r="E438" s="256" t="str">
        <f t="shared" si="84"/>
        <v/>
      </c>
      <c r="F438" s="256" t="str">
        <f t="shared" si="85"/>
        <v/>
      </c>
      <c r="G438" s="257"/>
      <c r="H438" s="258"/>
      <c r="I438" s="31"/>
    </row>
    <row r="439" spans="3:9" ht="12" customHeight="1" x14ac:dyDescent="0.2">
      <c r="C439" s="13"/>
      <c r="D439" s="293"/>
      <c r="E439" s="256" t="str">
        <f t="shared" si="84"/>
        <v/>
      </c>
      <c r="F439" s="256" t="str">
        <f t="shared" si="85"/>
        <v/>
      </c>
      <c r="G439" s="257"/>
      <c r="H439" s="258"/>
      <c r="I439" s="31"/>
    </row>
    <row r="440" spans="3:9" ht="12" customHeight="1" x14ac:dyDescent="0.2">
      <c r="C440" s="13"/>
      <c r="D440" s="293">
        <v>44</v>
      </c>
      <c r="E440" s="252" t="str">
        <f>IF(OR(VLOOKUP(D440,'Services - NHC'!$D$10:$F$149,2,FALSE)="",VLOOKUP(D440,'Services - NHC'!$D$10:$F$149,2,FALSE)="[Enter service]"),"",VLOOKUP(D440,'Services - NHC'!$D$10:$F$149,2,FALSE))</f>
        <v/>
      </c>
      <c r="F440" s="253" t="str">
        <f>IF(OR(VLOOKUP(D440,'Services - NHC'!$D$10:$F$149,3,FALSE)="",VLOOKUP(D440,'Services - NHC'!$D$10:$F$149,3,FALSE)="[Select]"),"",VLOOKUP(D440,'Services - NHC'!$D$10:$F$149,3,FALSE))</f>
        <v/>
      </c>
      <c r="G440" s="254"/>
      <c r="H440" s="255"/>
      <c r="I440" s="31"/>
    </row>
    <row r="441" spans="3:9" ht="12" customHeight="1" x14ac:dyDescent="0.2">
      <c r="C441" s="13"/>
      <c r="D441" s="293"/>
      <c r="E441" s="256" t="str">
        <f t="shared" ref="E441:E449" si="86">E440</f>
        <v/>
      </c>
      <c r="F441" s="256" t="str">
        <f t="shared" ref="F441:F449" si="87">F440</f>
        <v/>
      </c>
      <c r="G441" s="257"/>
      <c r="H441" s="258"/>
      <c r="I441" s="31"/>
    </row>
    <row r="442" spans="3:9" ht="12" customHeight="1" x14ac:dyDescent="0.2">
      <c r="C442" s="13"/>
      <c r="D442" s="293"/>
      <c r="E442" s="256" t="str">
        <f t="shared" si="86"/>
        <v/>
      </c>
      <c r="F442" s="256" t="str">
        <f t="shared" si="87"/>
        <v/>
      </c>
      <c r="G442" s="257"/>
      <c r="H442" s="258"/>
      <c r="I442" s="31"/>
    </row>
    <row r="443" spans="3:9" ht="12" customHeight="1" x14ac:dyDescent="0.2">
      <c r="C443" s="13"/>
      <c r="D443" s="293"/>
      <c r="E443" s="256" t="str">
        <f t="shared" si="86"/>
        <v/>
      </c>
      <c r="F443" s="256" t="str">
        <f t="shared" si="87"/>
        <v/>
      </c>
      <c r="G443" s="257"/>
      <c r="H443" s="258"/>
      <c r="I443" s="31"/>
    </row>
    <row r="444" spans="3:9" ht="12" customHeight="1" x14ac:dyDescent="0.2">
      <c r="C444" s="13"/>
      <c r="D444" s="293"/>
      <c r="E444" s="256" t="str">
        <f t="shared" si="86"/>
        <v/>
      </c>
      <c r="F444" s="256" t="str">
        <f t="shared" si="87"/>
        <v/>
      </c>
      <c r="G444" s="257"/>
      <c r="H444" s="258"/>
      <c r="I444" s="31"/>
    </row>
    <row r="445" spans="3:9" ht="12" customHeight="1" x14ac:dyDescent="0.2">
      <c r="C445" s="13"/>
      <c r="D445" s="293"/>
      <c r="E445" s="256" t="str">
        <f t="shared" si="86"/>
        <v/>
      </c>
      <c r="F445" s="256" t="str">
        <f t="shared" si="87"/>
        <v/>
      </c>
      <c r="G445" s="257"/>
      <c r="H445" s="258"/>
      <c r="I445" s="31"/>
    </row>
    <row r="446" spans="3:9" ht="12" customHeight="1" x14ac:dyDescent="0.2">
      <c r="C446" s="13"/>
      <c r="D446" s="293"/>
      <c r="E446" s="256" t="str">
        <f t="shared" si="86"/>
        <v/>
      </c>
      <c r="F446" s="256" t="str">
        <f t="shared" si="87"/>
        <v/>
      </c>
      <c r="G446" s="257"/>
      <c r="H446" s="258"/>
      <c r="I446" s="31"/>
    </row>
    <row r="447" spans="3:9" ht="12" customHeight="1" x14ac:dyDescent="0.2">
      <c r="C447" s="13"/>
      <c r="D447" s="293"/>
      <c r="E447" s="256" t="str">
        <f t="shared" si="86"/>
        <v/>
      </c>
      <c r="F447" s="256" t="str">
        <f t="shared" si="87"/>
        <v/>
      </c>
      <c r="G447" s="257"/>
      <c r="H447" s="258"/>
      <c r="I447" s="31"/>
    </row>
    <row r="448" spans="3:9" ht="12" customHeight="1" x14ac:dyDescent="0.2">
      <c r="C448" s="13"/>
      <c r="D448" s="293"/>
      <c r="E448" s="256" t="str">
        <f t="shared" si="86"/>
        <v/>
      </c>
      <c r="F448" s="256" t="str">
        <f t="shared" si="87"/>
        <v/>
      </c>
      <c r="G448" s="257"/>
      <c r="H448" s="258"/>
      <c r="I448" s="31"/>
    </row>
    <row r="449" spans="3:9" ht="12" customHeight="1" x14ac:dyDescent="0.2">
      <c r="C449" s="13"/>
      <c r="D449" s="293"/>
      <c r="E449" s="256" t="str">
        <f t="shared" si="86"/>
        <v/>
      </c>
      <c r="F449" s="256" t="str">
        <f t="shared" si="87"/>
        <v/>
      </c>
      <c r="G449" s="257"/>
      <c r="H449" s="258"/>
      <c r="I449" s="31"/>
    </row>
    <row r="450" spans="3:9" ht="12" customHeight="1" x14ac:dyDescent="0.2">
      <c r="C450" s="13"/>
      <c r="D450" s="293">
        <v>45</v>
      </c>
      <c r="E450" s="252" t="str">
        <f>IF(OR(VLOOKUP(D450,'Services - NHC'!$D$10:$F$149,2,FALSE)="",VLOOKUP(D450,'Services - NHC'!$D$10:$F$149,2,FALSE)="[Enter service]"),"",VLOOKUP(D450,'Services - NHC'!$D$10:$F$149,2,FALSE))</f>
        <v/>
      </c>
      <c r="F450" s="253" t="str">
        <f>IF(OR(VLOOKUP(D450,'Services - NHC'!$D$10:$F$149,3,FALSE)="",VLOOKUP(D450,'Services - NHC'!$D$10:$F$149,3,FALSE)="[Select]"),"",VLOOKUP(D450,'Services - NHC'!$D$10:$F$149,3,FALSE))</f>
        <v/>
      </c>
      <c r="G450" s="254"/>
      <c r="H450" s="255"/>
      <c r="I450" s="31"/>
    </row>
    <row r="451" spans="3:9" ht="12" customHeight="1" x14ac:dyDescent="0.2">
      <c r="C451" s="13"/>
      <c r="D451" s="293"/>
      <c r="E451" s="256" t="str">
        <f t="shared" ref="E451:E459" si="88">E450</f>
        <v/>
      </c>
      <c r="F451" s="256" t="str">
        <f t="shared" ref="F451:F459" si="89">F450</f>
        <v/>
      </c>
      <c r="G451" s="257"/>
      <c r="H451" s="258"/>
      <c r="I451" s="31"/>
    </row>
    <row r="452" spans="3:9" ht="12" customHeight="1" x14ac:dyDescent="0.2">
      <c r="C452" s="13"/>
      <c r="D452" s="293"/>
      <c r="E452" s="256" t="str">
        <f t="shared" si="88"/>
        <v/>
      </c>
      <c r="F452" s="256" t="str">
        <f t="shared" si="89"/>
        <v/>
      </c>
      <c r="G452" s="257"/>
      <c r="H452" s="258"/>
      <c r="I452" s="31"/>
    </row>
    <row r="453" spans="3:9" ht="12" customHeight="1" x14ac:dyDescent="0.2">
      <c r="C453" s="13"/>
      <c r="D453" s="293"/>
      <c r="E453" s="256" t="str">
        <f t="shared" si="88"/>
        <v/>
      </c>
      <c r="F453" s="256" t="str">
        <f t="shared" si="89"/>
        <v/>
      </c>
      <c r="G453" s="257"/>
      <c r="H453" s="258"/>
      <c r="I453" s="31"/>
    </row>
    <row r="454" spans="3:9" ht="12" customHeight="1" x14ac:dyDescent="0.2">
      <c r="C454" s="13"/>
      <c r="D454" s="293"/>
      <c r="E454" s="256" t="str">
        <f t="shared" si="88"/>
        <v/>
      </c>
      <c r="F454" s="256" t="str">
        <f t="shared" si="89"/>
        <v/>
      </c>
      <c r="G454" s="257"/>
      <c r="H454" s="258"/>
      <c r="I454" s="31"/>
    </row>
    <row r="455" spans="3:9" ht="12" customHeight="1" x14ac:dyDescent="0.2">
      <c r="C455" s="13"/>
      <c r="D455" s="293"/>
      <c r="E455" s="256" t="str">
        <f t="shared" si="88"/>
        <v/>
      </c>
      <c r="F455" s="256" t="str">
        <f t="shared" si="89"/>
        <v/>
      </c>
      <c r="G455" s="257"/>
      <c r="H455" s="258"/>
      <c r="I455" s="31"/>
    </row>
    <row r="456" spans="3:9" ht="12" customHeight="1" x14ac:dyDescent="0.2">
      <c r="C456" s="13"/>
      <c r="D456" s="293"/>
      <c r="E456" s="256" t="str">
        <f t="shared" si="88"/>
        <v/>
      </c>
      <c r="F456" s="256" t="str">
        <f t="shared" si="89"/>
        <v/>
      </c>
      <c r="G456" s="257"/>
      <c r="H456" s="258"/>
      <c r="I456" s="31"/>
    </row>
    <row r="457" spans="3:9" ht="12" customHeight="1" x14ac:dyDescent="0.2">
      <c r="C457" s="13"/>
      <c r="D457" s="293"/>
      <c r="E457" s="256" t="str">
        <f t="shared" si="88"/>
        <v/>
      </c>
      <c r="F457" s="256" t="str">
        <f t="shared" si="89"/>
        <v/>
      </c>
      <c r="G457" s="257"/>
      <c r="H457" s="258"/>
      <c r="I457" s="31"/>
    </row>
    <row r="458" spans="3:9" ht="12" customHeight="1" x14ac:dyDescent="0.2">
      <c r="C458" s="13"/>
      <c r="D458" s="293"/>
      <c r="E458" s="256" t="str">
        <f t="shared" si="88"/>
        <v/>
      </c>
      <c r="F458" s="256" t="str">
        <f t="shared" si="89"/>
        <v/>
      </c>
      <c r="G458" s="257"/>
      <c r="H458" s="258"/>
      <c r="I458" s="31"/>
    </row>
    <row r="459" spans="3:9" ht="12" customHeight="1" x14ac:dyDescent="0.2">
      <c r="C459" s="13"/>
      <c r="D459" s="293"/>
      <c r="E459" s="256" t="str">
        <f t="shared" si="88"/>
        <v/>
      </c>
      <c r="F459" s="256" t="str">
        <f t="shared" si="89"/>
        <v/>
      </c>
      <c r="G459" s="257"/>
      <c r="H459" s="258"/>
      <c r="I459" s="31"/>
    </row>
    <row r="460" spans="3:9" ht="12" customHeight="1" x14ac:dyDescent="0.2">
      <c r="C460" s="13"/>
      <c r="D460" s="293">
        <v>46</v>
      </c>
      <c r="E460" s="252" t="str">
        <f>IF(OR(VLOOKUP(D460,'Services - NHC'!$D$10:$F$149,2,FALSE)="",VLOOKUP(D460,'Services - NHC'!$D$10:$F$149,2,FALSE)="[Enter service]"),"",VLOOKUP(D460,'Services - NHC'!$D$10:$F$149,2,FALSE))</f>
        <v/>
      </c>
      <c r="F460" s="253" t="str">
        <f>IF(OR(VLOOKUP(D460,'Services - NHC'!$D$10:$F$149,3,FALSE)="",VLOOKUP(D460,'Services - NHC'!$D$10:$F$149,3,FALSE)="[Select]"),"",VLOOKUP(D460,'Services - NHC'!$D$10:$F$149,3,FALSE))</f>
        <v/>
      </c>
      <c r="G460" s="254"/>
      <c r="H460" s="255"/>
      <c r="I460" s="31"/>
    </row>
    <row r="461" spans="3:9" ht="12" customHeight="1" x14ac:dyDescent="0.2">
      <c r="C461" s="13"/>
      <c r="D461" s="293"/>
      <c r="E461" s="256" t="str">
        <f t="shared" ref="E461:E469" si="90">E460</f>
        <v/>
      </c>
      <c r="F461" s="256" t="str">
        <f t="shared" ref="F461:F469" si="91">F460</f>
        <v/>
      </c>
      <c r="G461" s="257"/>
      <c r="H461" s="258"/>
      <c r="I461" s="31"/>
    </row>
    <row r="462" spans="3:9" ht="12" customHeight="1" x14ac:dyDescent="0.2">
      <c r="C462" s="13"/>
      <c r="D462" s="293"/>
      <c r="E462" s="256" t="str">
        <f t="shared" si="90"/>
        <v/>
      </c>
      <c r="F462" s="256" t="str">
        <f t="shared" si="91"/>
        <v/>
      </c>
      <c r="G462" s="257"/>
      <c r="H462" s="258"/>
      <c r="I462" s="31"/>
    </row>
    <row r="463" spans="3:9" ht="12" customHeight="1" x14ac:dyDescent="0.2">
      <c r="C463" s="13"/>
      <c r="D463" s="293"/>
      <c r="E463" s="256" t="str">
        <f t="shared" si="90"/>
        <v/>
      </c>
      <c r="F463" s="256" t="str">
        <f t="shared" si="91"/>
        <v/>
      </c>
      <c r="G463" s="257"/>
      <c r="H463" s="258"/>
      <c r="I463" s="31"/>
    </row>
    <row r="464" spans="3:9" ht="12" customHeight="1" x14ac:dyDescent="0.2">
      <c r="C464" s="13"/>
      <c r="D464" s="293"/>
      <c r="E464" s="256" t="str">
        <f t="shared" si="90"/>
        <v/>
      </c>
      <c r="F464" s="256" t="str">
        <f t="shared" si="91"/>
        <v/>
      </c>
      <c r="G464" s="257"/>
      <c r="H464" s="258"/>
      <c r="I464" s="31"/>
    </row>
    <row r="465" spans="3:9" ht="12" customHeight="1" x14ac:dyDescent="0.2">
      <c r="C465" s="13"/>
      <c r="D465" s="293"/>
      <c r="E465" s="256" t="str">
        <f t="shared" si="90"/>
        <v/>
      </c>
      <c r="F465" s="256" t="str">
        <f t="shared" si="91"/>
        <v/>
      </c>
      <c r="G465" s="257"/>
      <c r="H465" s="258"/>
      <c r="I465" s="31"/>
    </row>
    <row r="466" spans="3:9" ht="12" customHeight="1" x14ac:dyDescent="0.2">
      <c r="C466" s="13"/>
      <c r="D466" s="293"/>
      <c r="E466" s="256" t="str">
        <f t="shared" si="90"/>
        <v/>
      </c>
      <c r="F466" s="256" t="str">
        <f t="shared" si="91"/>
        <v/>
      </c>
      <c r="G466" s="257"/>
      <c r="H466" s="258"/>
      <c r="I466" s="31"/>
    </row>
    <row r="467" spans="3:9" ht="12" customHeight="1" x14ac:dyDescent="0.2">
      <c r="C467" s="13"/>
      <c r="D467" s="293"/>
      <c r="E467" s="256" t="str">
        <f t="shared" si="90"/>
        <v/>
      </c>
      <c r="F467" s="256" t="str">
        <f t="shared" si="91"/>
        <v/>
      </c>
      <c r="G467" s="257"/>
      <c r="H467" s="258"/>
      <c r="I467" s="31"/>
    </row>
    <row r="468" spans="3:9" ht="12" customHeight="1" x14ac:dyDescent="0.2">
      <c r="C468" s="13"/>
      <c r="D468" s="293"/>
      <c r="E468" s="256" t="str">
        <f t="shared" si="90"/>
        <v/>
      </c>
      <c r="F468" s="256" t="str">
        <f t="shared" si="91"/>
        <v/>
      </c>
      <c r="G468" s="257"/>
      <c r="H468" s="258"/>
      <c r="I468" s="31"/>
    </row>
    <row r="469" spans="3:9" ht="12" customHeight="1" x14ac:dyDescent="0.2">
      <c r="C469" s="13"/>
      <c r="D469" s="293"/>
      <c r="E469" s="256" t="str">
        <f t="shared" si="90"/>
        <v/>
      </c>
      <c r="F469" s="256" t="str">
        <f t="shared" si="91"/>
        <v/>
      </c>
      <c r="G469" s="257"/>
      <c r="H469" s="258"/>
      <c r="I469" s="31"/>
    </row>
    <row r="470" spans="3:9" ht="12" customHeight="1" x14ac:dyDescent="0.2">
      <c r="C470" s="13"/>
      <c r="D470" s="293">
        <v>47</v>
      </c>
      <c r="E470" s="252" t="str">
        <f>IF(OR(VLOOKUP(D470,'Services - NHC'!$D$10:$F$149,2,FALSE)="",VLOOKUP(D470,'Services - NHC'!$D$10:$F$149,2,FALSE)="[Enter service]"),"",VLOOKUP(D470,'Services - NHC'!$D$10:$F$149,2,FALSE))</f>
        <v/>
      </c>
      <c r="F470" s="253" t="str">
        <f>IF(OR(VLOOKUP(D470,'Services - NHC'!$D$10:$F$149,3,FALSE)="",VLOOKUP(D470,'Services - NHC'!$D$10:$F$149,3,FALSE)="[Select]"),"",VLOOKUP(D470,'Services - NHC'!$D$10:$F$149,3,FALSE))</f>
        <v/>
      </c>
      <c r="G470" s="254"/>
      <c r="H470" s="255"/>
      <c r="I470" s="31"/>
    </row>
    <row r="471" spans="3:9" ht="12" customHeight="1" x14ac:dyDescent="0.2">
      <c r="C471" s="13"/>
      <c r="D471" s="293"/>
      <c r="E471" s="256" t="str">
        <f t="shared" ref="E471:E479" si="92">E470</f>
        <v/>
      </c>
      <c r="F471" s="256" t="str">
        <f t="shared" ref="F471:F479" si="93">F470</f>
        <v/>
      </c>
      <c r="G471" s="257"/>
      <c r="H471" s="258"/>
      <c r="I471" s="31"/>
    </row>
    <row r="472" spans="3:9" ht="12" customHeight="1" x14ac:dyDescent="0.2">
      <c r="C472" s="13"/>
      <c r="D472" s="293"/>
      <c r="E472" s="256" t="str">
        <f t="shared" si="92"/>
        <v/>
      </c>
      <c r="F472" s="256" t="str">
        <f t="shared" si="93"/>
        <v/>
      </c>
      <c r="G472" s="257"/>
      <c r="H472" s="258"/>
      <c r="I472" s="31"/>
    </row>
    <row r="473" spans="3:9" ht="12" customHeight="1" x14ac:dyDescent="0.2">
      <c r="C473" s="13"/>
      <c r="D473" s="293"/>
      <c r="E473" s="256" t="str">
        <f t="shared" si="92"/>
        <v/>
      </c>
      <c r="F473" s="256" t="str">
        <f t="shared" si="93"/>
        <v/>
      </c>
      <c r="G473" s="257"/>
      <c r="H473" s="258"/>
      <c r="I473" s="31"/>
    </row>
    <row r="474" spans="3:9" ht="12" customHeight="1" x14ac:dyDescent="0.2">
      <c r="C474" s="13"/>
      <c r="D474" s="293"/>
      <c r="E474" s="256" t="str">
        <f t="shared" si="92"/>
        <v/>
      </c>
      <c r="F474" s="256" t="str">
        <f t="shared" si="93"/>
        <v/>
      </c>
      <c r="G474" s="257"/>
      <c r="H474" s="258"/>
      <c r="I474" s="31"/>
    </row>
    <row r="475" spans="3:9" ht="12" customHeight="1" x14ac:dyDescent="0.2">
      <c r="C475" s="13"/>
      <c r="D475" s="293"/>
      <c r="E475" s="256" t="str">
        <f t="shared" si="92"/>
        <v/>
      </c>
      <c r="F475" s="256" t="str">
        <f t="shared" si="93"/>
        <v/>
      </c>
      <c r="G475" s="257"/>
      <c r="H475" s="258"/>
      <c r="I475" s="31"/>
    </row>
    <row r="476" spans="3:9" ht="12" customHeight="1" x14ac:dyDescent="0.2">
      <c r="C476" s="13"/>
      <c r="D476" s="293"/>
      <c r="E476" s="256" t="str">
        <f t="shared" si="92"/>
        <v/>
      </c>
      <c r="F476" s="256" t="str">
        <f t="shared" si="93"/>
        <v/>
      </c>
      <c r="G476" s="257"/>
      <c r="H476" s="258"/>
      <c r="I476" s="31"/>
    </row>
    <row r="477" spans="3:9" ht="12" customHeight="1" x14ac:dyDescent="0.2">
      <c r="C477" s="13"/>
      <c r="D477" s="293"/>
      <c r="E477" s="256" t="str">
        <f t="shared" si="92"/>
        <v/>
      </c>
      <c r="F477" s="256" t="str">
        <f t="shared" si="93"/>
        <v/>
      </c>
      <c r="G477" s="257"/>
      <c r="H477" s="258"/>
      <c r="I477" s="31"/>
    </row>
    <row r="478" spans="3:9" ht="12" customHeight="1" x14ac:dyDescent="0.2">
      <c r="C478" s="13"/>
      <c r="D478" s="293"/>
      <c r="E478" s="256" t="str">
        <f t="shared" si="92"/>
        <v/>
      </c>
      <c r="F478" s="256" t="str">
        <f t="shared" si="93"/>
        <v/>
      </c>
      <c r="G478" s="257"/>
      <c r="H478" s="258"/>
      <c r="I478" s="31"/>
    </row>
    <row r="479" spans="3:9" ht="12" customHeight="1" x14ac:dyDescent="0.2">
      <c r="C479" s="13"/>
      <c r="D479" s="293"/>
      <c r="E479" s="256" t="str">
        <f t="shared" si="92"/>
        <v/>
      </c>
      <c r="F479" s="256" t="str">
        <f t="shared" si="93"/>
        <v/>
      </c>
      <c r="G479" s="257"/>
      <c r="H479" s="258"/>
      <c r="I479" s="31"/>
    </row>
    <row r="480" spans="3:9" ht="12" customHeight="1" x14ac:dyDescent="0.2">
      <c r="C480" s="13"/>
      <c r="D480" s="293">
        <v>48</v>
      </c>
      <c r="E480" s="252" t="str">
        <f>IF(OR(VLOOKUP(D480,'Services - NHC'!$D$10:$F$149,2,FALSE)="",VLOOKUP(D480,'Services - NHC'!$D$10:$F$149,2,FALSE)="[Enter service]"),"",VLOOKUP(D480,'Services - NHC'!$D$10:$F$149,2,FALSE))</f>
        <v/>
      </c>
      <c r="F480" s="253" t="str">
        <f>IF(OR(VLOOKUP(D480,'Services - NHC'!$D$10:$F$149,3,FALSE)="",VLOOKUP(D480,'Services - NHC'!$D$10:$F$149,3,FALSE)="[Select]"),"",VLOOKUP(D480,'Services - NHC'!$D$10:$F$149,3,FALSE))</f>
        <v/>
      </c>
      <c r="G480" s="254"/>
      <c r="H480" s="255"/>
      <c r="I480" s="31"/>
    </row>
    <row r="481" spans="3:9" ht="12" customHeight="1" x14ac:dyDescent="0.2">
      <c r="C481" s="13"/>
      <c r="D481" s="293"/>
      <c r="E481" s="256" t="str">
        <f t="shared" ref="E481:E489" si="94">E480</f>
        <v/>
      </c>
      <c r="F481" s="256" t="str">
        <f t="shared" ref="F481:F489" si="95">F480</f>
        <v/>
      </c>
      <c r="G481" s="257"/>
      <c r="H481" s="258"/>
      <c r="I481" s="31"/>
    </row>
    <row r="482" spans="3:9" ht="12" customHeight="1" x14ac:dyDescent="0.2">
      <c r="C482" s="13"/>
      <c r="D482" s="293"/>
      <c r="E482" s="256" t="str">
        <f t="shared" si="94"/>
        <v/>
      </c>
      <c r="F482" s="256" t="str">
        <f t="shared" si="95"/>
        <v/>
      </c>
      <c r="G482" s="257"/>
      <c r="H482" s="258"/>
      <c r="I482" s="31"/>
    </row>
    <row r="483" spans="3:9" ht="12" customHeight="1" x14ac:dyDescent="0.2">
      <c r="C483" s="13"/>
      <c r="D483" s="293"/>
      <c r="E483" s="256" t="str">
        <f t="shared" si="94"/>
        <v/>
      </c>
      <c r="F483" s="256" t="str">
        <f t="shared" si="95"/>
        <v/>
      </c>
      <c r="G483" s="257"/>
      <c r="H483" s="258"/>
      <c r="I483" s="31"/>
    </row>
    <row r="484" spans="3:9" ht="12" customHeight="1" x14ac:dyDescent="0.2">
      <c r="C484" s="13"/>
      <c r="D484" s="293"/>
      <c r="E484" s="256" t="str">
        <f t="shared" si="94"/>
        <v/>
      </c>
      <c r="F484" s="256" t="str">
        <f t="shared" si="95"/>
        <v/>
      </c>
      <c r="G484" s="257"/>
      <c r="H484" s="258"/>
      <c r="I484" s="31"/>
    </row>
    <row r="485" spans="3:9" ht="12" customHeight="1" x14ac:dyDescent="0.2">
      <c r="C485" s="13"/>
      <c r="D485" s="293"/>
      <c r="E485" s="256" t="str">
        <f t="shared" si="94"/>
        <v/>
      </c>
      <c r="F485" s="256" t="str">
        <f t="shared" si="95"/>
        <v/>
      </c>
      <c r="G485" s="257"/>
      <c r="H485" s="258"/>
      <c r="I485" s="31"/>
    </row>
    <row r="486" spans="3:9" ht="12" customHeight="1" x14ac:dyDescent="0.2">
      <c r="C486" s="13"/>
      <c r="D486" s="293"/>
      <c r="E486" s="256" t="str">
        <f t="shared" si="94"/>
        <v/>
      </c>
      <c r="F486" s="256" t="str">
        <f t="shared" si="95"/>
        <v/>
      </c>
      <c r="G486" s="257"/>
      <c r="H486" s="258"/>
      <c r="I486" s="31"/>
    </row>
    <row r="487" spans="3:9" ht="12" customHeight="1" x14ac:dyDescent="0.2">
      <c r="C487" s="13"/>
      <c r="D487" s="293"/>
      <c r="E487" s="256" t="str">
        <f t="shared" si="94"/>
        <v/>
      </c>
      <c r="F487" s="256" t="str">
        <f t="shared" si="95"/>
        <v/>
      </c>
      <c r="G487" s="257"/>
      <c r="H487" s="258"/>
      <c r="I487" s="31"/>
    </row>
    <row r="488" spans="3:9" ht="12" customHeight="1" x14ac:dyDescent="0.2">
      <c r="C488" s="13"/>
      <c r="D488" s="293"/>
      <c r="E488" s="256" t="str">
        <f t="shared" si="94"/>
        <v/>
      </c>
      <c r="F488" s="256" t="str">
        <f t="shared" si="95"/>
        <v/>
      </c>
      <c r="G488" s="257"/>
      <c r="H488" s="258"/>
      <c r="I488" s="31"/>
    </row>
    <row r="489" spans="3:9" ht="12" customHeight="1" x14ac:dyDescent="0.2">
      <c r="C489" s="13"/>
      <c r="D489" s="293"/>
      <c r="E489" s="256" t="str">
        <f t="shared" si="94"/>
        <v/>
      </c>
      <c r="F489" s="256" t="str">
        <f t="shared" si="95"/>
        <v/>
      </c>
      <c r="G489" s="257"/>
      <c r="H489" s="258"/>
      <c r="I489" s="31"/>
    </row>
    <row r="490" spans="3:9" ht="12" customHeight="1" x14ac:dyDescent="0.2">
      <c r="C490" s="13"/>
      <c r="D490" s="293">
        <v>49</v>
      </c>
      <c r="E490" s="252" t="str">
        <f>IF(OR(VLOOKUP(D490,'Services - NHC'!$D$10:$F$149,2,FALSE)="",VLOOKUP(D490,'Services - NHC'!$D$10:$F$149,2,FALSE)="[Enter service]"),"",VLOOKUP(D490,'Services - NHC'!$D$10:$F$149,2,FALSE))</f>
        <v/>
      </c>
      <c r="F490" s="253" t="str">
        <f>IF(OR(VLOOKUP(D490,'Services - NHC'!$D$10:$F$149,3,FALSE)="",VLOOKUP(D490,'Services - NHC'!$D$10:$F$149,3,FALSE)="[Select]"),"",VLOOKUP(D490,'Services - NHC'!$D$10:$F$149,3,FALSE))</f>
        <v/>
      </c>
      <c r="G490" s="254"/>
      <c r="H490" s="255"/>
      <c r="I490" s="31"/>
    </row>
    <row r="491" spans="3:9" ht="12" customHeight="1" x14ac:dyDescent="0.2">
      <c r="C491" s="13"/>
      <c r="D491" s="293"/>
      <c r="E491" s="256" t="str">
        <f t="shared" ref="E491:E499" si="96">E490</f>
        <v/>
      </c>
      <c r="F491" s="256" t="str">
        <f t="shared" ref="F491:F499" si="97">F490</f>
        <v/>
      </c>
      <c r="G491" s="257"/>
      <c r="H491" s="258"/>
      <c r="I491" s="31"/>
    </row>
    <row r="492" spans="3:9" ht="12" customHeight="1" x14ac:dyDescent="0.2">
      <c r="C492" s="13"/>
      <c r="D492" s="293"/>
      <c r="E492" s="256" t="str">
        <f t="shared" si="96"/>
        <v/>
      </c>
      <c r="F492" s="256" t="str">
        <f t="shared" si="97"/>
        <v/>
      </c>
      <c r="G492" s="257"/>
      <c r="H492" s="258"/>
      <c r="I492" s="31"/>
    </row>
    <row r="493" spans="3:9" ht="12" customHeight="1" x14ac:dyDescent="0.2">
      <c r="C493" s="13"/>
      <c r="D493" s="293"/>
      <c r="E493" s="256" t="str">
        <f t="shared" si="96"/>
        <v/>
      </c>
      <c r="F493" s="256" t="str">
        <f t="shared" si="97"/>
        <v/>
      </c>
      <c r="G493" s="257"/>
      <c r="H493" s="258"/>
      <c r="I493" s="31"/>
    </row>
    <row r="494" spans="3:9" ht="12" customHeight="1" x14ac:dyDescent="0.2">
      <c r="C494" s="13"/>
      <c r="D494" s="293"/>
      <c r="E494" s="256" t="str">
        <f t="shared" si="96"/>
        <v/>
      </c>
      <c r="F494" s="256" t="str">
        <f t="shared" si="97"/>
        <v/>
      </c>
      <c r="G494" s="257"/>
      <c r="H494" s="258"/>
      <c r="I494" s="31"/>
    </row>
    <row r="495" spans="3:9" ht="12" customHeight="1" x14ac:dyDescent="0.2">
      <c r="C495" s="13"/>
      <c r="D495" s="293"/>
      <c r="E495" s="256" t="str">
        <f t="shared" si="96"/>
        <v/>
      </c>
      <c r="F495" s="256" t="str">
        <f t="shared" si="97"/>
        <v/>
      </c>
      <c r="G495" s="257"/>
      <c r="H495" s="258"/>
      <c r="I495" s="31"/>
    </row>
    <row r="496" spans="3:9" ht="12" customHeight="1" x14ac:dyDescent="0.2">
      <c r="C496" s="13"/>
      <c r="D496" s="293"/>
      <c r="E496" s="256" t="str">
        <f t="shared" si="96"/>
        <v/>
      </c>
      <c r="F496" s="256" t="str">
        <f t="shared" si="97"/>
        <v/>
      </c>
      <c r="G496" s="257"/>
      <c r="H496" s="258"/>
      <c r="I496" s="31"/>
    </row>
    <row r="497" spans="3:9" ht="12" customHeight="1" x14ac:dyDescent="0.2">
      <c r="C497" s="13"/>
      <c r="D497" s="293"/>
      <c r="E497" s="256" t="str">
        <f t="shared" si="96"/>
        <v/>
      </c>
      <c r="F497" s="256" t="str">
        <f t="shared" si="97"/>
        <v/>
      </c>
      <c r="G497" s="257"/>
      <c r="H497" s="258"/>
      <c r="I497" s="31"/>
    </row>
    <row r="498" spans="3:9" ht="12" customHeight="1" x14ac:dyDescent="0.2">
      <c r="C498" s="13"/>
      <c r="D498" s="293"/>
      <c r="E498" s="256" t="str">
        <f t="shared" si="96"/>
        <v/>
      </c>
      <c r="F498" s="256" t="str">
        <f t="shared" si="97"/>
        <v/>
      </c>
      <c r="G498" s="257"/>
      <c r="H498" s="258"/>
      <c r="I498" s="31"/>
    </row>
    <row r="499" spans="3:9" ht="12" customHeight="1" x14ac:dyDescent="0.2">
      <c r="C499" s="13"/>
      <c r="D499" s="293"/>
      <c r="E499" s="256" t="str">
        <f t="shared" si="96"/>
        <v/>
      </c>
      <c r="F499" s="256" t="str">
        <f t="shared" si="97"/>
        <v/>
      </c>
      <c r="G499" s="257"/>
      <c r="H499" s="258"/>
      <c r="I499" s="31"/>
    </row>
    <row r="500" spans="3:9" ht="12" customHeight="1" x14ac:dyDescent="0.2">
      <c r="C500" s="13"/>
      <c r="D500" s="293">
        <v>50</v>
      </c>
      <c r="E500" s="252" t="str">
        <f>IF(OR(VLOOKUP(D500,'Services - NHC'!$D$10:$F$149,2,FALSE)="",VLOOKUP(D500,'Services - NHC'!$D$10:$F$149,2,FALSE)="[Enter service]"),"",VLOOKUP(D500,'Services - NHC'!$D$10:$F$149,2,FALSE))</f>
        <v/>
      </c>
      <c r="F500" s="253" t="str">
        <f>IF(OR(VLOOKUP(D500,'Services - NHC'!$D$10:$F$149,3,FALSE)="",VLOOKUP(D500,'Services - NHC'!$D$10:$F$149,3,FALSE)="[Select]"),"",VLOOKUP(D500,'Services - NHC'!$D$10:$F$149,3,FALSE))</f>
        <v/>
      </c>
      <c r="G500" s="254"/>
      <c r="H500" s="255"/>
      <c r="I500" s="31"/>
    </row>
    <row r="501" spans="3:9" ht="12" customHeight="1" x14ac:dyDescent="0.2">
      <c r="C501" s="13"/>
      <c r="D501" s="293"/>
      <c r="E501" s="256" t="str">
        <f t="shared" ref="E501:E509" si="98">E500</f>
        <v/>
      </c>
      <c r="F501" s="256" t="str">
        <f t="shared" ref="F501:F509" si="99">F500</f>
        <v/>
      </c>
      <c r="G501" s="257"/>
      <c r="H501" s="258"/>
      <c r="I501" s="31"/>
    </row>
    <row r="502" spans="3:9" ht="12" customHeight="1" x14ac:dyDescent="0.2">
      <c r="C502" s="13"/>
      <c r="D502" s="293"/>
      <c r="E502" s="256" t="str">
        <f t="shared" si="98"/>
        <v/>
      </c>
      <c r="F502" s="256" t="str">
        <f t="shared" si="99"/>
        <v/>
      </c>
      <c r="G502" s="257"/>
      <c r="H502" s="258"/>
      <c r="I502" s="31"/>
    </row>
    <row r="503" spans="3:9" ht="12" customHeight="1" x14ac:dyDescent="0.2">
      <c r="C503" s="13"/>
      <c r="D503" s="293"/>
      <c r="E503" s="256" t="str">
        <f t="shared" si="98"/>
        <v/>
      </c>
      <c r="F503" s="256" t="str">
        <f t="shared" si="99"/>
        <v/>
      </c>
      <c r="G503" s="257"/>
      <c r="H503" s="258"/>
      <c r="I503" s="31"/>
    </row>
    <row r="504" spans="3:9" ht="12" customHeight="1" x14ac:dyDescent="0.2">
      <c r="C504" s="13"/>
      <c r="D504" s="293"/>
      <c r="E504" s="256" t="str">
        <f t="shared" si="98"/>
        <v/>
      </c>
      <c r="F504" s="256" t="str">
        <f t="shared" si="99"/>
        <v/>
      </c>
      <c r="G504" s="257"/>
      <c r="H504" s="258"/>
      <c r="I504" s="31"/>
    </row>
    <row r="505" spans="3:9" ht="12" customHeight="1" x14ac:dyDescent="0.2">
      <c r="C505" s="13"/>
      <c r="D505" s="293"/>
      <c r="E505" s="256" t="str">
        <f t="shared" si="98"/>
        <v/>
      </c>
      <c r="F505" s="256" t="str">
        <f t="shared" si="99"/>
        <v/>
      </c>
      <c r="G505" s="257"/>
      <c r="H505" s="258"/>
      <c r="I505" s="31"/>
    </row>
    <row r="506" spans="3:9" ht="12" customHeight="1" x14ac:dyDescent="0.2">
      <c r="C506" s="13"/>
      <c r="D506" s="293"/>
      <c r="E506" s="256" t="str">
        <f t="shared" si="98"/>
        <v/>
      </c>
      <c r="F506" s="256" t="str">
        <f t="shared" si="99"/>
        <v/>
      </c>
      <c r="G506" s="257"/>
      <c r="H506" s="258"/>
      <c r="I506" s="31"/>
    </row>
    <row r="507" spans="3:9" ht="12" customHeight="1" x14ac:dyDescent="0.2">
      <c r="C507" s="13"/>
      <c r="D507" s="293"/>
      <c r="E507" s="256" t="str">
        <f t="shared" si="98"/>
        <v/>
      </c>
      <c r="F507" s="256" t="str">
        <f t="shared" si="99"/>
        <v/>
      </c>
      <c r="G507" s="257"/>
      <c r="H507" s="258"/>
      <c r="I507" s="31"/>
    </row>
    <row r="508" spans="3:9" ht="12" customHeight="1" x14ac:dyDescent="0.2">
      <c r="C508" s="13"/>
      <c r="D508" s="293"/>
      <c r="E508" s="256" t="str">
        <f t="shared" si="98"/>
        <v/>
      </c>
      <c r="F508" s="256" t="str">
        <f t="shared" si="99"/>
        <v/>
      </c>
      <c r="G508" s="257"/>
      <c r="H508" s="258"/>
      <c r="I508" s="31"/>
    </row>
    <row r="509" spans="3:9" ht="12" customHeight="1" x14ac:dyDescent="0.2">
      <c r="C509" s="13"/>
      <c r="D509" s="293"/>
      <c r="E509" s="256" t="str">
        <f t="shared" si="98"/>
        <v/>
      </c>
      <c r="F509" s="256" t="str">
        <f t="shared" si="99"/>
        <v/>
      </c>
      <c r="G509" s="257"/>
      <c r="H509" s="258"/>
      <c r="I509" s="31"/>
    </row>
    <row r="510" spans="3:9" ht="12" customHeight="1" x14ac:dyDescent="0.2">
      <c r="C510" s="13"/>
      <c r="D510" s="293">
        <v>51</v>
      </c>
      <c r="E510" s="252" t="str">
        <f>IF(OR(VLOOKUP(D510,'Services - NHC'!$D$10:$F$149,2,FALSE)="",VLOOKUP(D510,'Services - NHC'!$D$10:$F$149,2,FALSE)="[Enter service]"),"",VLOOKUP(D510,'Services - NHC'!$D$10:$F$149,2,FALSE))</f>
        <v/>
      </c>
      <c r="F510" s="253" t="str">
        <f>IF(OR(VLOOKUP(D510,'Services - NHC'!$D$10:$F$149,3,FALSE)="",VLOOKUP(D510,'Services - NHC'!$D$10:$F$149,3,FALSE)="[Select]"),"",VLOOKUP(D510,'Services - NHC'!$D$10:$F$149,3,FALSE))</f>
        <v/>
      </c>
      <c r="G510" s="254"/>
      <c r="H510" s="255"/>
      <c r="I510" s="31"/>
    </row>
    <row r="511" spans="3:9" ht="12" customHeight="1" x14ac:dyDescent="0.2">
      <c r="C511" s="13"/>
      <c r="D511" s="293"/>
      <c r="E511" s="256" t="str">
        <f t="shared" ref="E511:E519" si="100">E510</f>
        <v/>
      </c>
      <c r="F511" s="256" t="str">
        <f t="shared" ref="F511:F519" si="101">F510</f>
        <v/>
      </c>
      <c r="G511" s="257"/>
      <c r="H511" s="258"/>
      <c r="I511" s="31"/>
    </row>
    <row r="512" spans="3:9" ht="12" customHeight="1" x14ac:dyDescent="0.2">
      <c r="C512" s="13"/>
      <c r="D512" s="293"/>
      <c r="E512" s="256" t="str">
        <f t="shared" si="100"/>
        <v/>
      </c>
      <c r="F512" s="256" t="str">
        <f t="shared" si="101"/>
        <v/>
      </c>
      <c r="G512" s="257"/>
      <c r="H512" s="258"/>
      <c r="I512" s="31"/>
    </row>
    <row r="513" spans="3:9" ht="12" customHeight="1" x14ac:dyDescent="0.2">
      <c r="C513" s="13"/>
      <c r="D513" s="293"/>
      <c r="E513" s="256" t="str">
        <f t="shared" si="100"/>
        <v/>
      </c>
      <c r="F513" s="256" t="str">
        <f t="shared" si="101"/>
        <v/>
      </c>
      <c r="G513" s="257"/>
      <c r="H513" s="258"/>
      <c r="I513" s="31"/>
    </row>
    <row r="514" spans="3:9" ht="12" customHeight="1" x14ac:dyDescent="0.2">
      <c r="C514" s="13"/>
      <c r="D514" s="293"/>
      <c r="E514" s="256" t="str">
        <f t="shared" si="100"/>
        <v/>
      </c>
      <c r="F514" s="256" t="str">
        <f t="shared" si="101"/>
        <v/>
      </c>
      <c r="G514" s="257"/>
      <c r="H514" s="258"/>
      <c r="I514" s="31"/>
    </row>
    <row r="515" spans="3:9" ht="12" customHeight="1" x14ac:dyDescent="0.2">
      <c r="C515" s="13"/>
      <c r="D515" s="293"/>
      <c r="E515" s="256" t="str">
        <f t="shared" si="100"/>
        <v/>
      </c>
      <c r="F515" s="256" t="str">
        <f t="shared" si="101"/>
        <v/>
      </c>
      <c r="G515" s="257"/>
      <c r="H515" s="258"/>
      <c r="I515" s="31"/>
    </row>
    <row r="516" spans="3:9" ht="12" customHeight="1" x14ac:dyDescent="0.2">
      <c r="C516" s="13"/>
      <c r="D516" s="293"/>
      <c r="E516" s="256" t="str">
        <f t="shared" si="100"/>
        <v/>
      </c>
      <c r="F516" s="256" t="str">
        <f t="shared" si="101"/>
        <v/>
      </c>
      <c r="G516" s="257"/>
      <c r="H516" s="258"/>
      <c r="I516" s="31"/>
    </row>
    <row r="517" spans="3:9" ht="12" customHeight="1" x14ac:dyDescent="0.2">
      <c r="C517" s="13"/>
      <c r="D517" s="293"/>
      <c r="E517" s="256" t="str">
        <f t="shared" si="100"/>
        <v/>
      </c>
      <c r="F517" s="256" t="str">
        <f t="shared" si="101"/>
        <v/>
      </c>
      <c r="G517" s="257"/>
      <c r="H517" s="258"/>
      <c r="I517" s="31"/>
    </row>
    <row r="518" spans="3:9" ht="12" customHeight="1" x14ac:dyDescent="0.2">
      <c r="C518" s="13"/>
      <c r="D518" s="293"/>
      <c r="E518" s="256" t="str">
        <f t="shared" si="100"/>
        <v/>
      </c>
      <c r="F518" s="256" t="str">
        <f t="shared" si="101"/>
        <v/>
      </c>
      <c r="G518" s="257"/>
      <c r="H518" s="258"/>
      <c r="I518" s="31"/>
    </row>
    <row r="519" spans="3:9" ht="12" customHeight="1" x14ac:dyDescent="0.2">
      <c r="C519" s="13"/>
      <c r="D519" s="293"/>
      <c r="E519" s="256" t="str">
        <f t="shared" si="100"/>
        <v/>
      </c>
      <c r="F519" s="256" t="str">
        <f t="shared" si="101"/>
        <v/>
      </c>
      <c r="G519" s="257"/>
      <c r="H519" s="258"/>
      <c r="I519" s="31"/>
    </row>
    <row r="520" spans="3:9" ht="12" customHeight="1" x14ac:dyDescent="0.2">
      <c r="C520" s="13"/>
      <c r="D520" s="293">
        <v>52</v>
      </c>
      <c r="E520" s="252" t="str">
        <f>IF(OR(VLOOKUP(D520,'Services - NHC'!$D$10:$F$149,2,FALSE)="",VLOOKUP(D520,'Services - NHC'!$D$10:$F$149,2,FALSE)="[Enter service]"),"",VLOOKUP(D520,'Services - NHC'!$D$10:$F$149,2,FALSE))</f>
        <v/>
      </c>
      <c r="F520" s="253" t="str">
        <f>IF(OR(VLOOKUP(D520,'Services - NHC'!$D$10:$F$149,3,FALSE)="",VLOOKUP(D520,'Services - NHC'!$D$10:$F$149,3,FALSE)="[Select]"),"",VLOOKUP(D520,'Services - NHC'!$D$10:$F$149,3,FALSE))</f>
        <v/>
      </c>
      <c r="G520" s="254"/>
      <c r="H520" s="255"/>
      <c r="I520" s="31"/>
    </row>
    <row r="521" spans="3:9" ht="12" customHeight="1" x14ac:dyDescent="0.2">
      <c r="C521" s="13"/>
      <c r="D521" s="293"/>
      <c r="E521" s="256" t="str">
        <f t="shared" ref="E521:E529" si="102">E520</f>
        <v/>
      </c>
      <c r="F521" s="256" t="str">
        <f t="shared" ref="F521:F529" si="103">F520</f>
        <v/>
      </c>
      <c r="G521" s="257"/>
      <c r="H521" s="258"/>
      <c r="I521" s="31"/>
    </row>
    <row r="522" spans="3:9" ht="12" customHeight="1" x14ac:dyDescent="0.2">
      <c r="C522" s="13"/>
      <c r="D522" s="293"/>
      <c r="E522" s="256" t="str">
        <f t="shared" si="102"/>
        <v/>
      </c>
      <c r="F522" s="256" t="str">
        <f t="shared" si="103"/>
        <v/>
      </c>
      <c r="G522" s="257"/>
      <c r="H522" s="258"/>
      <c r="I522" s="31"/>
    </row>
    <row r="523" spans="3:9" ht="12" customHeight="1" x14ac:dyDescent="0.2">
      <c r="C523" s="13"/>
      <c r="D523" s="293"/>
      <c r="E523" s="256" t="str">
        <f t="shared" si="102"/>
        <v/>
      </c>
      <c r="F523" s="256" t="str">
        <f t="shared" si="103"/>
        <v/>
      </c>
      <c r="G523" s="257"/>
      <c r="H523" s="258"/>
      <c r="I523" s="31"/>
    </row>
    <row r="524" spans="3:9" ht="12" customHeight="1" x14ac:dyDescent="0.2">
      <c r="C524" s="13"/>
      <c r="D524" s="293"/>
      <c r="E524" s="256" t="str">
        <f t="shared" si="102"/>
        <v/>
      </c>
      <c r="F524" s="256" t="str">
        <f t="shared" si="103"/>
        <v/>
      </c>
      <c r="G524" s="257"/>
      <c r="H524" s="258"/>
      <c r="I524" s="31"/>
    </row>
    <row r="525" spans="3:9" ht="12" customHeight="1" x14ac:dyDescent="0.2">
      <c r="C525" s="13"/>
      <c r="D525" s="293"/>
      <c r="E525" s="256" t="str">
        <f t="shared" si="102"/>
        <v/>
      </c>
      <c r="F525" s="256" t="str">
        <f t="shared" si="103"/>
        <v/>
      </c>
      <c r="G525" s="257"/>
      <c r="H525" s="258"/>
      <c r="I525" s="31"/>
    </row>
    <row r="526" spans="3:9" ht="12" customHeight="1" x14ac:dyDescent="0.2">
      <c r="C526" s="13"/>
      <c r="D526" s="293"/>
      <c r="E526" s="256" t="str">
        <f t="shared" si="102"/>
        <v/>
      </c>
      <c r="F526" s="256" t="str">
        <f t="shared" si="103"/>
        <v/>
      </c>
      <c r="G526" s="257"/>
      <c r="H526" s="258"/>
      <c r="I526" s="31"/>
    </row>
    <row r="527" spans="3:9" ht="12" customHeight="1" x14ac:dyDescent="0.2">
      <c r="C527" s="13"/>
      <c r="D527" s="293"/>
      <c r="E527" s="256" t="str">
        <f t="shared" si="102"/>
        <v/>
      </c>
      <c r="F527" s="256" t="str">
        <f t="shared" si="103"/>
        <v/>
      </c>
      <c r="G527" s="257"/>
      <c r="H527" s="258"/>
      <c r="I527" s="31"/>
    </row>
    <row r="528" spans="3:9" ht="12" customHeight="1" x14ac:dyDescent="0.2">
      <c r="C528" s="13"/>
      <c r="D528" s="293"/>
      <c r="E528" s="256" t="str">
        <f t="shared" si="102"/>
        <v/>
      </c>
      <c r="F528" s="256" t="str">
        <f t="shared" si="103"/>
        <v/>
      </c>
      <c r="G528" s="257"/>
      <c r="H528" s="258"/>
      <c r="I528" s="31"/>
    </row>
    <row r="529" spans="3:9" ht="12" customHeight="1" x14ac:dyDescent="0.2">
      <c r="C529" s="13"/>
      <c r="D529" s="293"/>
      <c r="E529" s="256" t="str">
        <f t="shared" si="102"/>
        <v/>
      </c>
      <c r="F529" s="256" t="str">
        <f t="shared" si="103"/>
        <v/>
      </c>
      <c r="G529" s="257"/>
      <c r="H529" s="258"/>
      <c r="I529" s="31"/>
    </row>
    <row r="530" spans="3:9" ht="12" customHeight="1" x14ac:dyDescent="0.2">
      <c r="C530" s="13"/>
      <c r="D530" s="293">
        <v>53</v>
      </c>
      <c r="E530" s="252" t="str">
        <f>IF(OR(VLOOKUP(D530,'Services - NHC'!$D$10:$F$149,2,FALSE)="",VLOOKUP(D530,'Services - NHC'!$D$10:$F$149,2,FALSE)="[Enter service]"),"",VLOOKUP(D530,'Services - NHC'!$D$10:$F$149,2,FALSE))</f>
        <v/>
      </c>
      <c r="F530" s="253" t="str">
        <f>IF(OR(VLOOKUP(D530,'Services - NHC'!$D$10:$F$149,3,FALSE)="",VLOOKUP(D530,'Services - NHC'!$D$10:$F$149,3,FALSE)="[Select]"),"",VLOOKUP(D530,'Services - NHC'!$D$10:$F$149,3,FALSE))</f>
        <v/>
      </c>
      <c r="G530" s="254"/>
      <c r="H530" s="255"/>
      <c r="I530" s="31"/>
    </row>
    <row r="531" spans="3:9" ht="12" customHeight="1" x14ac:dyDescent="0.2">
      <c r="C531" s="13"/>
      <c r="D531" s="293"/>
      <c r="E531" s="256" t="str">
        <f t="shared" ref="E531:E539" si="104">E530</f>
        <v/>
      </c>
      <c r="F531" s="256" t="str">
        <f t="shared" ref="F531:F539" si="105">F530</f>
        <v/>
      </c>
      <c r="G531" s="257"/>
      <c r="H531" s="258"/>
      <c r="I531" s="31"/>
    </row>
    <row r="532" spans="3:9" ht="12" customHeight="1" x14ac:dyDescent="0.2">
      <c r="C532" s="13"/>
      <c r="D532" s="293"/>
      <c r="E532" s="256" t="str">
        <f t="shared" si="104"/>
        <v/>
      </c>
      <c r="F532" s="256" t="str">
        <f t="shared" si="105"/>
        <v/>
      </c>
      <c r="G532" s="257"/>
      <c r="H532" s="258"/>
      <c r="I532" s="31"/>
    </row>
    <row r="533" spans="3:9" ht="12" customHeight="1" x14ac:dyDescent="0.2">
      <c r="C533" s="13"/>
      <c r="D533" s="293"/>
      <c r="E533" s="256" t="str">
        <f t="shared" si="104"/>
        <v/>
      </c>
      <c r="F533" s="256" t="str">
        <f t="shared" si="105"/>
        <v/>
      </c>
      <c r="G533" s="257"/>
      <c r="H533" s="258"/>
      <c r="I533" s="31"/>
    </row>
    <row r="534" spans="3:9" ht="12" customHeight="1" x14ac:dyDescent="0.2">
      <c r="C534" s="13"/>
      <c r="D534" s="293"/>
      <c r="E534" s="256" t="str">
        <f t="shared" si="104"/>
        <v/>
      </c>
      <c r="F534" s="256" t="str">
        <f t="shared" si="105"/>
        <v/>
      </c>
      <c r="G534" s="257"/>
      <c r="H534" s="258"/>
      <c r="I534" s="31"/>
    </row>
    <row r="535" spans="3:9" ht="12" customHeight="1" x14ac:dyDescent="0.2">
      <c r="C535" s="13"/>
      <c r="D535" s="293"/>
      <c r="E535" s="256" t="str">
        <f t="shared" si="104"/>
        <v/>
      </c>
      <c r="F535" s="256" t="str">
        <f t="shared" si="105"/>
        <v/>
      </c>
      <c r="G535" s="257"/>
      <c r="H535" s="258"/>
      <c r="I535" s="31"/>
    </row>
    <row r="536" spans="3:9" ht="12" customHeight="1" x14ac:dyDescent="0.2">
      <c r="C536" s="13"/>
      <c r="D536" s="293"/>
      <c r="E536" s="256" t="str">
        <f t="shared" si="104"/>
        <v/>
      </c>
      <c r="F536" s="256" t="str">
        <f t="shared" si="105"/>
        <v/>
      </c>
      <c r="G536" s="257"/>
      <c r="H536" s="258"/>
      <c r="I536" s="31"/>
    </row>
    <row r="537" spans="3:9" ht="12" customHeight="1" x14ac:dyDescent="0.2">
      <c r="C537" s="13"/>
      <c r="D537" s="293"/>
      <c r="E537" s="256" t="str">
        <f t="shared" si="104"/>
        <v/>
      </c>
      <c r="F537" s="256" t="str">
        <f t="shared" si="105"/>
        <v/>
      </c>
      <c r="G537" s="257"/>
      <c r="H537" s="258"/>
      <c r="I537" s="31"/>
    </row>
    <row r="538" spans="3:9" ht="12" customHeight="1" x14ac:dyDescent="0.2">
      <c r="C538" s="13"/>
      <c r="D538" s="293"/>
      <c r="E538" s="256" t="str">
        <f t="shared" si="104"/>
        <v/>
      </c>
      <c r="F538" s="256" t="str">
        <f t="shared" si="105"/>
        <v/>
      </c>
      <c r="G538" s="257"/>
      <c r="H538" s="258"/>
      <c r="I538" s="31"/>
    </row>
    <row r="539" spans="3:9" ht="12" customHeight="1" x14ac:dyDescent="0.2">
      <c r="C539" s="13"/>
      <c r="D539" s="293"/>
      <c r="E539" s="256" t="str">
        <f t="shared" si="104"/>
        <v/>
      </c>
      <c r="F539" s="256" t="str">
        <f t="shared" si="105"/>
        <v/>
      </c>
      <c r="G539" s="257"/>
      <c r="H539" s="258"/>
      <c r="I539" s="31"/>
    </row>
    <row r="540" spans="3:9" ht="12" customHeight="1" x14ac:dyDescent="0.2">
      <c r="C540" s="13"/>
      <c r="D540" s="293">
        <v>54</v>
      </c>
      <c r="E540" s="252" t="str">
        <f>IF(OR(VLOOKUP(D540,'Services - NHC'!$D$10:$F$149,2,FALSE)="",VLOOKUP(D540,'Services - NHC'!$D$10:$F$149,2,FALSE)="[Enter service]"),"",VLOOKUP(D540,'Services - NHC'!$D$10:$F$149,2,FALSE))</f>
        <v/>
      </c>
      <c r="F540" s="253" t="str">
        <f>IF(OR(VLOOKUP(D540,'Services - NHC'!$D$10:$F$149,3,FALSE)="",VLOOKUP(D540,'Services - NHC'!$D$10:$F$149,3,FALSE)="[Select]"),"",VLOOKUP(D540,'Services - NHC'!$D$10:$F$149,3,FALSE))</f>
        <v/>
      </c>
      <c r="G540" s="254"/>
      <c r="H540" s="255"/>
      <c r="I540" s="31"/>
    </row>
    <row r="541" spans="3:9" ht="12" customHeight="1" x14ac:dyDescent="0.2">
      <c r="C541" s="13"/>
      <c r="D541" s="293"/>
      <c r="E541" s="256" t="str">
        <f t="shared" ref="E541:E549" si="106">E540</f>
        <v/>
      </c>
      <c r="F541" s="256" t="str">
        <f t="shared" ref="F541:F549" si="107">F540</f>
        <v/>
      </c>
      <c r="G541" s="257"/>
      <c r="H541" s="258"/>
      <c r="I541" s="31"/>
    </row>
    <row r="542" spans="3:9" ht="12" customHeight="1" x14ac:dyDescent="0.2">
      <c r="C542" s="13"/>
      <c r="D542" s="293"/>
      <c r="E542" s="256" t="str">
        <f t="shared" si="106"/>
        <v/>
      </c>
      <c r="F542" s="256" t="str">
        <f t="shared" si="107"/>
        <v/>
      </c>
      <c r="G542" s="257"/>
      <c r="H542" s="258"/>
      <c r="I542" s="31"/>
    </row>
    <row r="543" spans="3:9" ht="12" customHeight="1" x14ac:dyDescent="0.2">
      <c r="C543" s="13"/>
      <c r="D543" s="293"/>
      <c r="E543" s="256" t="str">
        <f t="shared" si="106"/>
        <v/>
      </c>
      <c r="F543" s="256" t="str">
        <f t="shared" si="107"/>
        <v/>
      </c>
      <c r="G543" s="257"/>
      <c r="H543" s="258"/>
      <c r="I543" s="31"/>
    </row>
    <row r="544" spans="3:9" ht="12" customHeight="1" x14ac:dyDescent="0.2">
      <c r="C544" s="13"/>
      <c r="D544" s="293"/>
      <c r="E544" s="256" t="str">
        <f t="shared" si="106"/>
        <v/>
      </c>
      <c r="F544" s="256" t="str">
        <f t="shared" si="107"/>
        <v/>
      </c>
      <c r="G544" s="257"/>
      <c r="H544" s="258"/>
      <c r="I544" s="31"/>
    </row>
    <row r="545" spans="3:9" ht="12" customHeight="1" x14ac:dyDescent="0.2">
      <c r="C545" s="13"/>
      <c r="D545" s="293"/>
      <c r="E545" s="256" t="str">
        <f t="shared" si="106"/>
        <v/>
      </c>
      <c r="F545" s="256" t="str">
        <f t="shared" si="107"/>
        <v/>
      </c>
      <c r="G545" s="257"/>
      <c r="H545" s="258"/>
      <c r="I545" s="31"/>
    </row>
    <row r="546" spans="3:9" ht="12" customHeight="1" x14ac:dyDescent="0.2">
      <c r="C546" s="13"/>
      <c r="D546" s="293"/>
      <c r="E546" s="256" t="str">
        <f t="shared" si="106"/>
        <v/>
      </c>
      <c r="F546" s="256" t="str">
        <f t="shared" si="107"/>
        <v/>
      </c>
      <c r="G546" s="257"/>
      <c r="H546" s="258"/>
      <c r="I546" s="31"/>
    </row>
    <row r="547" spans="3:9" ht="12" customHeight="1" x14ac:dyDescent="0.2">
      <c r="C547" s="13"/>
      <c r="D547" s="293"/>
      <c r="E547" s="256" t="str">
        <f t="shared" si="106"/>
        <v/>
      </c>
      <c r="F547" s="256" t="str">
        <f t="shared" si="107"/>
        <v/>
      </c>
      <c r="G547" s="257"/>
      <c r="H547" s="258"/>
      <c r="I547" s="31"/>
    </row>
    <row r="548" spans="3:9" ht="12" customHeight="1" x14ac:dyDescent="0.2">
      <c r="C548" s="13"/>
      <c r="D548" s="293"/>
      <c r="E548" s="256" t="str">
        <f t="shared" si="106"/>
        <v/>
      </c>
      <c r="F548" s="256" t="str">
        <f t="shared" si="107"/>
        <v/>
      </c>
      <c r="G548" s="257"/>
      <c r="H548" s="258"/>
      <c r="I548" s="31"/>
    </row>
    <row r="549" spans="3:9" ht="12" customHeight="1" x14ac:dyDescent="0.2">
      <c r="C549" s="13"/>
      <c r="D549" s="293"/>
      <c r="E549" s="256" t="str">
        <f t="shared" si="106"/>
        <v/>
      </c>
      <c r="F549" s="256" t="str">
        <f t="shared" si="107"/>
        <v/>
      </c>
      <c r="G549" s="257"/>
      <c r="H549" s="258"/>
      <c r="I549" s="31"/>
    </row>
    <row r="550" spans="3:9" ht="12" customHeight="1" x14ac:dyDescent="0.2">
      <c r="C550" s="13"/>
      <c r="D550" s="293">
        <v>55</v>
      </c>
      <c r="E550" s="252" t="str">
        <f>IF(OR(VLOOKUP(D550,'Services - NHC'!$D$10:$F$149,2,FALSE)="",VLOOKUP(D550,'Services - NHC'!$D$10:$F$149,2,FALSE)="[Enter service]"),"",VLOOKUP(D550,'Services - NHC'!$D$10:$F$149,2,FALSE))</f>
        <v/>
      </c>
      <c r="F550" s="253" t="str">
        <f>IF(OR(VLOOKUP(D550,'Services - NHC'!$D$10:$F$149,3,FALSE)="",VLOOKUP(D550,'Services - NHC'!$D$10:$F$149,3,FALSE)="[Select]"),"",VLOOKUP(D550,'Services - NHC'!$D$10:$F$149,3,FALSE))</f>
        <v/>
      </c>
      <c r="G550" s="254"/>
      <c r="H550" s="255"/>
      <c r="I550" s="31"/>
    </row>
    <row r="551" spans="3:9" ht="12" customHeight="1" x14ac:dyDescent="0.2">
      <c r="C551" s="13"/>
      <c r="D551" s="293"/>
      <c r="E551" s="256" t="str">
        <f t="shared" ref="E551:E559" si="108">E550</f>
        <v/>
      </c>
      <c r="F551" s="256" t="str">
        <f t="shared" ref="F551:F559" si="109">F550</f>
        <v/>
      </c>
      <c r="G551" s="257"/>
      <c r="H551" s="258"/>
      <c r="I551" s="31"/>
    </row>
    <row r="552" spans="3:9" ht="12" customHeight="1" x14ac:dyDescent="0.2">
      <c r="C552" s="13"/>
      <c r="D552" s="293"/>
      <c r="E552" s="256" t="str">
        <f t="shared" si="108"/>
        <v/>
      </c>
      <c r="F552" s="256" t="str">
        <f t="shared" si="109"/>
        <v/>
      </c>
      <c r="G552" s="257"/>
      <c r="H552" s="258"/>
      <c r="I552" s="31"/>
    </row>
    <row r="553" spans="3:9" ht="12" customHeight="1" x14ac:dyDescent="0.2">
      <c r="C553" s="13"/>
      <c r="D553" s="293"/>
      <c r="E553" s="256" t="str">
        <f t="shared" si="108"/>
        <v/>
      </c>
      <c r="F553" s="256" t="str">
        <f t="shared" si="109"/>
        <v/>
      </c>
      <c r="G553" s="257"/>
      <c r="H553" s="258"/>
      <c r="I553" s="31"/>
    </row>
    <row r="554" spans="3:9" ht="12" customHeight="1" x14ac:dyDescent="0.2">
      <c r="C554" s="13"/>
      <c r="D554" s="293"/>
      <c r="E554" s="256" t="str">
        <f t="shared" si="108"/>
        <v/>
      </c>
      <c r="F554" s="256" t="str">
        <f t="shared" si="109"/>
        <v/>
      </c>
      <c r="G554" s="257"/>
      <c r="H554" s="258"/>
      <c r="I554" s="31"/>
    </row>
    <row r="555" spans="3:9" ht="12" customHeight="1" x14ac:dyDescent="0.2">
      <c r="C555" s="13"/>
      <c r="D555" s="293"/>
      <c r="E555" s="256" t="str">
        <f t="shared" si="108"/>
        <v/>
      </c>
      <c r="F555" s="256" t="str">
        <f t="shared" si="109"/>
        <v/>
      </c>
      <c r="G555" s="257"/>
      <c r="H555" s="258"/>
      <c r="I555" s="31"/>
    </row>
    <row r="556" spans="3:9" ht="12" customHeight="1" x14ac:dyDescent="0.2">
      <c r="C556" s="13"/>
      <c r="D556" s="293"/>
      <c r="E556" s="256" t="str">
        <f t="shared" si="108"/>
        <v/>
      </c>
      <c r="F556" s="256" t="str">
        <f t="shared" si="109"/>
        <v/>
      </c>
      <c r="G556" s="257"/>
      <c r="H556" s="258"/>
      <c r="I556" s="31"/>
    </row>
    <row r="557" spans="3:9" ht="12" customHeight="1" x14ac:dyDescent="0.2">
      <c r="C557" s="13"/>
      <c r="D557" s="293"/>
      <c r="E557" s="256" t="str">
        <f t="shared" si="108"/>
        <v/>
      </c>
      <c r="F557" s="256" t="str">
        <f t="shared" si="109"/>
        <v/>
      </c>
      <c r="G557" s="257"/>
      <c r="H557" s="258"/>
      <c r="I557" s="31"/>
    </row>
    <row r="558" spans="3:9" ht="12" customHeight="1" x14ac:dyDescent="0.2">
      <c r="C558" s="13"/>
      <c r="D558" s="293"/>
      <c r="E558" s="256" t="str">
        <f t="shared" si="108"/>
        <v/>
      </c>
      <c r="F558" s="256" t="str">
        <f t="shared" si="109"/>
        <v/>
      </c>
      <c r="G558" s="257"/>
      <c r="H558" s="258"/>
      <c r="I558" s="31"/>
    </row>
    <row r="559" spans="3:9" ht="12" customHeight="1" x14ac:dyDescent="0.2">
      <c r="C559" s="13"/>
      <c r="D559" s="293"/>
      <c r="E559" s="256" t="str">
        <f t="shared" si="108"/>
        <v/>
      </c>
      <c r="F559" s="256" t="str">
        <f t="shared" si="109"/>
        <v/>
      </c>
      <c r="G559" s="257"/>
      <c r="H559" s="258"/>
      <c r="I559" s="31"/>
    </row>
    <row r="560" spans="3:9" ht="12" customHeight="1" x14ac:dyDescent="0.2">
      <c r="C560" s="13"/>
      <c r="D560" s="293">
        <v>56</v>
      </c>
      <c r="E560" s="252" t="str">
        <f>IF(OR(VLOOKUP(D560,'Services - NHC'!$D$10:$F$149,2,FALSE)="",VLOOKUP(D560,'Services - NHC'!$D$10:$F$149,2,FALSE)="[Enter service]"),"",VLOOKUP(D560,'Services - NHC'!$D$10:$F$149,2,FALSE))</f>
        <v/>
      </c>
      <c r="F560" s="253" t="str">
        <f>IF(OR(VLOOKUP(D560,'Services - NHC'!$D$10:$F$149,3,FALSE)="",VLOOKUP(D560,'Services - NHC'!$D$10:$F$149,3,FALSE)="[Select]"),"",VLOOKUP(D560,'Services - NHC'!$D$10:$F$149,3,FALSE))</f>
        <v/>
      </c>
      <c r="G560" s="254"/>
      <c r="H560" s="255"/>
      <c r="I560" s="31"/>
    </row>
    <row r="561" spans="3:9" ht="12" customHeight="1" x14ac:dyDescent="0.2">
      <c r="C561" s="13"/>
      <c r="D561" s="293"/>
      <c r="E561" s="256" t="str">
        <f t="shared" ref="E561:E569" si="110">E560</f>
        <v/>
      </c>
      <c r="F561" s="256" t="str">
        <f t="shared" ref="F561:F569" si="111">F560</f>
        <v/>
      </c>
      <c r="G561" s="257"/>
      <c r="H561" s="258"/>
      <c r="I561" s="31"/>
    </row>
    <row r="562" spans="3:9" ht="12" customHeight="1" x14ac:dyDescent="0.2">
      <c r="C562" s="13"/>
      <c r="D562" s="293"/>
      <c r="E562" s="256" t="str">
        <f t="shared" si="110"/>
        <v/>
      </c>
      <c r="F562" s="256" t="str">
        <f t="shared" si="111"/>
        <v/>
      </c>
      <c r="G562" s="257"/>
      <c r="H562" s="258"/>
      <c r="I562" s="31"/>
    </row>
    <row r="563" spans="3:9" ht="12" customHeight="1" x14ac:dyDescent="0.2">
      <c r="C563" s="13"/>
      <c r="D563" s="293"/>
      <c r="E563" s="256" t="str">
        <f t="shared" si="110"/>
        <v/>
      </c>
      <c r="F563" s="256" t="str">
        <f t="shared" si="111"/>
        <v/>
      </c>
      <c r="G563" s="257"/>
      <c r="H563" s="258"/>
      <c r="I563" s="31"/>
    </row>
    <row r="564" spans="3:9" ht="12" customHeight="1" x14ac:dyDescent="0.2">
      <c r="C564" s="13"/>
      <c r="D564" s="293"/>
      <c r="E564" s="256" t="str">
        <f t="shared" si="110"/>
        <v/>
      </c>
      <c r="F564" s="256" t="str">
        <f t="shared" si="111"/>
        <v/>
      </c>
      <c r="G564" s="257"/>
      <c r="H564" s="258"/>
      <c r="I564" s="31"/>
    </row>
    <row r="565" spans="3:9" ht="12" customHeight="1" x14ac:dyDescent="0.2">
      <c r="C565" s="13"/>
      <c r="D565" s="293"/>
      <c r="E565" s="256" t="str">
        <f t="shared" si="110"/>
        <v/>
      </c>
      <c r="F565" s="256" t="str">
        <f t="shared" si="111"/>
        <v/>
      </c>
      <c r="G565" s="257"/>
      <c r="H565" s="258"/>
      <c r="I565" s="31"/>
    </row>
    <row r="566" spans="3:9" ht="12" customHeight="1" x14ac:dyDescent="0.2">
      <c r="C566" s="13"/>
      <c r="D566" s="293"/>
      <c r="E566" s="256" t="str">
        <f t="shared" si="110"/>
        <v/>
      </c>
      <c r="F566" s="256" t="str">
        <f t="shared" si="111"/>
        <v/>
      </c>
      <c r="G566" s="257"/>
      <c r="H566" s="258"/>
      <c r="I566" s="31"/>
    </row>
    <row r="567" spans="3:9" ht="12" customHeight="1" x14ac:dyDescent="0.2">
      <c r="C567" s="13"/>
      <c r="D567" s="293"/>
      <c r="E567" s="256" t="str">
        <f t="shared" si="110"/>
        <v/>
      </c>
      <c r="F567" s="256" t="str">
        <f t="shared" si="111"/>
        <v/>
      </c>
      <c r="G567" s="257"/>
      <c r="H567" s="258"/>
      <c r="I567" s="31"/>
    </row>
    <row r="568" spans="3:9" ht="12" customHeight="1" x14ac:dyDescent="0.2">
      <c r="C568" s="13"/>
      <c r="D568" s="293"/>
      <c r="E568" s="256" t="str">
        <f t="shared" si="110"/>
        <v/>
      </c>
      <c r="F568" s="256" t="str">
        <f t="shared" si="111"/>
        <v/>
      </c>
      <c r="G568" s="257"/>
      <c r="H568" s="258"/>
      <c r="I568" s="31"/>
    </row>
    <row r="569" spans="3:9" ht="12" customHeight="1" x14ac:dyDescent="0.2">
      <c r="C569" s="13"/>
      <c r="D569" s="293"/>
      <c r="E569" s="256" t="str">
        <f t="shared" si="110"/>
        <v/>
      </c>
      <c r="F569" s="256" t="str">
        <f t="shared" si="111"/>
        <v/>
      </c>
      <c r="G569" s="257"/>
      <c r="H569" s="258"/>
      <c r="I569" s="31"/>
    </row>
    <row r="570" spans="3:9" ht="12" customHeight="1" x14ac:dyDescent="0.2">
      <c r="C570" s="13"/>
      <c r="D570" s="293">
        <v>57</v>
      </c>
      <c r="E570" s="252" t="str">
        <f>IF(OR(VLOOKUP(D570,'Services - NHC'!$D$10:$F$149,2,FALSE)="",VLOOKUP(D570,'Services - NHC'!$D$10:$F$149,2,FALSE)="[Enter service]"),"",VLOOKUP(D570,'Services - NHC'!$D$10:$F$149,2,FALSE))</f>
        <v/>
      </c>
      <c r="F570" s="253" t="str">
        <f>IF(OR(VLOOKUP(D570,'Services - NHC'!$D$10:$F$149,3,FALSE)="",VLOOKUP(D570,'Services - NHC'!$D$10:$F$149,3,FALSE)="[Select]"),"",VLOOKUP(D570,'Services - NHC'!$D$10:$F$149,3,FALSE))</f>
        <v/>
      </c>
      <c r="G570" s="254"/>
      <c r="H570" s="255"/>
      <c r="I570" s="31"/>
    </row>
    <row r="571" spans="3:9" ht="12" customHeight="1" x14ac:dyDescent="0.2">
      <c r="C571" s="13"/>
      <c r="D571" s="293"/>
      <c r="E571" s="256" t="str">
        <f t="shared" ref="E571:E579" si="112">E570</f>
        <v/>
      </c>
      <c r="F571" s="256" t="str">
        <f t="shared" ref="F571:F579" si="113">F570</f>
        <v/>
      </c>
      <c r="G571" s="257"/>
      <c r="H571" s="258"/>
      <c r="I571" s="31"/>
    </row>
    <row r="572" spans="3:9" ht="12" customHeight="1" x14ac:dyDescent="0.2">
      <c r="C572" s="13"/>
      <c r="D572" s="293"/>
      <c r="E572" s="256" t="str">
        <f t="shared" si="112"/>
        <v/>
      </c>
      <c r="F572" s="256" t="str">
        <f t="shared" si="113"/>
        <v/>
      </c>
      <c r="G572" s="257"/>
      <c r="H572" s="258"/>
      <c r="I572" s="31"/>
    </row>
    <row r="573" spans="3:9" ht="12" customHeight="1" x14ac:dyDescent="0.2">
      <c r="C573" s="13"/>
      <c r="D573" s="293"/>
      <c r="E573" s="256" t="str">
        <f t="shared" si="112"/>
        <v/>
      </c>
      <c r="F573" s="256" t="str">
        <f t="shared" si="113"/>
        <v/>
      </c>
      <c r="G573" s="257"/>
      <c r="H573" s="258"/>
      <c r="I573" s="31"/>
    </row>
    <row r="574" spans="3:9" ht="12" customHeight="1" x14ac:dyDescent="0.2">
      <c r="C574" s="13"/>
      <c r="D574" s="293"/>
      <c r="E574" s="256" t="str">
        <f t="shared" si="112"/>
        <v/>
      </c>
      <c r="F574" s="256" t="str">
        <f t="shared" si="113"/>
        <v/>
      </c>
      <c r="G574" s="257"/>
      <c r="H574" s="258"/>
      <c r="I574" s="31"/>
    </row>
    <row r="575" spans="3:9" ht="12" customHeight="1" x14ac:dyDescent="0.2">
      <c r="C575" s="13"/>
      <c r="D575" s="293"/>
      <c r="E575" s="256" t="str">
        <f t="shared" si="112"/>
        <v/>
      </c>
      <c r="F575" s="256" t="str">
        <f t="shared" si="113"/>
        <v/>
      </c>
      <c r="G575" s="257"/>
      <c r="H575" s="258"/>
      <c r="I575" s="31"/>
    </row>
    <row r="576" spans="3:9" ht="12" customHeight="1" x14ac:dyDescent="0.2">
      <c r="C576" s="13"/>
      <c r="D576" s="293"/>
      <c r="E576" s="256" t="str">
        <f t="shared" si="112"/>
        <v/>
      </c>
      <c r="F576" s="256" t="str">
        <f t="shared" si="113"/>
        <v/>
      </c>
      <c r="G576" s="257"/>
      <c r="H576" s="258"/>
      <c r="I576" s="31"/>
    </row>
    <row r="577" spans="3:9" ht="12" customHeight="1" x14ac:dyDescent="0.2">
      <c r="C577" s="13"/>
      <c r="D577" s="293"/>
      <c r="E577" s="256" t="str">
        <f t="shared" si="112"/>
        <v/>
      </c>
      <c r="F577" s="256" t="str">
        <f t="shared" si="113"/>
        <v/>
      </c>
      <c r="G577" s="257"/>
      <c r="H577" s="258"/>
      <c r="I577" s="31"/>
    </row>
    <row r="578" spans="3:9" ht="12" customHeight="1" x14ac:dyDescent="0.2">
      <c r="C578" s="13"/>
      <c r="D578" s="293"/>
      <c r="E578" s="256" t="str">
        <f t="shared" si="112"/>
        <v/>
      </c>
      <c r="F578" s="256" t="str">
        <f t="shared" si="113"/>
        <v/>
      </c>
      <c r="G578" s="257"/>
      <c r="H578" s="258"/>
      <c r="I578" s="31"/>
    </row>
    <row r="579" spans="3:9" ht="12" customHeight="1" x14ac:dyDescent="0.2">
      <c r="C579" s="13"/>
      <c r="D579" s="293"/>
      <c r="E579" s="256" t="str">
        <f t="shared" si="112"/>
        <v/>
      </c>
      <c r="F579" s="256" t="str">
        <f t="shared" si="113"/>
        <v/>
      </c>
      <c r="G579" s="257"/>
      <c r="H579" s="258"/>
      <c r="I579" s="31"/>
    </row>
    <row r="580" spans="3:9" ht="12" customHeight="1" x14ac:dyDescent="0.2">
      <c r="C580" s="13"/>
      <c r="D580" s="293">
        <v>58</v>
      </c>
      <c r="E580" s="252" t="str">
        <f>IF(OR(VLOOKUP(D580,'Services - NHC'!$D$10:$F$149,2,FALSE)="",VLOOKUP(D580,'Services - NHC'!$D$10:$F$149,2,FALSE)="[Enter service]"),"",VLOOKUP(D580,'Services - NHC'!$D$10:$F$149,2,FALSE))</f>
        <v/>
      </c>
      <c r="F580" s="253" t="str">
        <f>IF(OR(VLOOKUP(D580,'Services - NHC'!$D$10:$F$149,3,FALSE)="",VLOOKUP(D580,'Services - NHC'!$D$10:$F$149,3,FALSE)="[Select]"),"",VLOOKUP(D580,'Services - NHC'!$D$10:$F$149,3,FALSE))</f>
        <v/>
      </c>
      <c r="G580" s="254"/>
      <c r="H580" s="255"/>
      <c r="I580" s="31"/>
    </row>
    <row r="581" spans="3:9" ht="12" customHeight="1" x14ac:dyDescent="0.2">
      <c r="C581" s="13"/>
      <c r="D581" s="293"/>
      <c r="E581" s="256" t="str">
        <f t="shared" ref="E581:E589" si="114">E580</f>
        <v/>
      </c>
      <c r="F581" s="256" t="str">
        <f t="shared" ref="F581:F589" si="115">F580</f>
        <v/>
      </c>
      <c r="G581" s="257"/>
      <c r="H581" s="258"/>
      <c r="I581" s="31"/>
    </row>
    <row r="582" spans="3:9" ht="12" customHeight="1" x14ac:dyDescent="0.2">
      <c r="C582" s="13"/>
      <c r="D582" s="293"/>
      <c r="E582" s="256" t="str">
        <f t="shared" si="114"/>
        <v/>
      </c>
      <c r="F582" s="256" t="str">
        <f t="shared" si="115"/>
        <v/>
      </c>
      <c r="G582" s="257"/>
      <c r="H582" s="258"/>
      <c r="I582" s="31"/>
    </row>
    <row r="583" spans="3:9" ht="12" customHeight="1" x14ac:dyDescent="0.2">
      <c r="C583" s="13"/>
      <c r="D583" s="293"/>
      <c r="E583" s="256" t="str">
        <f t="shared" si="114"/>
        <v/>
      </c>
      <c r="F583" s="256" t="str">
        <f t="shared" si="115"/>
        <v/>
      </c>
      <c r="G583" s="257"/>
      <c r="H583" s="258"/>
      <c r="I583" s="31"/>
    </row>
    <row r="584" spans="3:9" ht="12" customHeight="1" x14ac:dyDescent="0.2">
      <c r="C584" s="13"/>
      <c r="D584" s="293"/>
      <c r="E584" s="256" t="str">
        <f t="shared" si="114"/>
        <v/>
      </c>
      <c r="F584" s="256" t="str">
        <f t="shared" si="115"/>
        <v/>
      </c>
      <c r="G584" s="257"/>
      <c r="H584" s="258"/>
      <c r="I584" s="31"/>
    </row>
    <row r="585" spans="3:9" ht="12" customHeight="1" x14ac:dyDescent="0.2">
      <c r="C585" s="13"/>
      <c r="D585" s="293"/>
      <c r="E585" s="256" t="str">
        <f t="shared" si="114"/>
        <v/>
      </c>
      <c r="F585" s="256" t="str">
        <f t="shared" si="115"/>
        <v/>
      </c>
      <c r="G585" s="257"/>
      <c r="H585" s="258"/>
      <c r="I585" s="31"/>
    </row>
    <row r="586" spans="3:9" ht="12" customHeight="1" x14ac:dyDescent="0.2">
      <c r="C586" s="13"/>
      <c r="D586" s="293"/>
      <c r="E586" s="256" t="str">
        <f t="shared" si="114"/>
        <v/>
      </c>
      <c r="F586" s="256" t="str">
        <f t="shared" si="115"/>
        <v/>
      </c>
      <c r="G586" s="257"/>
      <c r="H586" s="258"/>
      <c r="I586" s="31"/>
    </row>
    <row r="587" spans="3:9" ht="12" customHeight="1" x14ac:dyDescent="0.2">
      <c r="C587" s="13"/>
      <c r="D587" s="293"/>
      <c r="E587" s="256" t="str">
        <f t="shared" si="114"/>
        <v/>
      </c>
      <c r="F587" s="256" t="str">
        <f t="shared" si="115"/>
        <v/>
      </c>
      <c r="G587" s="257"/>
      <c r="H587" s="258"/>
      <c r="I587" s="31"/>
    </row>
    <row r="588" spans="3:9" ht="12" customHeight="1" x14ac:dyDescent="0.2">
      <c r="C588" s="13"/>
      <c r="D588" s="293"/>
      <c r="E588" s="256" t="str">
        <f t="shared" si="114"/>
        <v/>
      </c>
      <c r="F588" s="256" t="str">
        <f t="shared" si="115"/>
        <v/>
      </c>
      <c r="G588" s="257"/>
      <c r="H588" s="258"/>
      <c r="I588" s="31"/>
    </row>
    <row r="589" spans="3:9" ht="12" customHeight="1" x14ac:dyDescent="0.2">
      <c r="C589" s="13"/>
      <c r="D589" s="293"/>
      <c r="E589" s="256" t="str">
        <f t="shared" si="114"/>
        <v/>
      </c>
      <c r="F589" s="256" t="str">
        <f t="shared" si="115"/>
        <v/>
      </c>
      <c r="G589" s="257"/>
      <c r="H589" s="258"/>
      <c r="I589" s="31"/>
    </row>
    <row r="590" spans="3:9" ht="12" customHeight="1" x14ac:dyDescent="0.2">
      <c r="C590" s="13"/>
      <c r="D590" s="293">
        <v>59</v>
      </c>
      <c r="E590" s="252" t="str">
        <f>IF(OR(VLOOKUP(D590,'Services - NHC'!$D$10:$F$149,2,FALSE)="",VLOOKUP(D590,'Services - NHC'!$D$10:$F$149,2,FALSE)="[Enter service]"),"",VLOOKUP(D590,'Services - NHC'!$D$10:$F$149,2,FALSE))</f>
        <v/>
      </c>
      <c r="F590" s="253" t="str">
        <f>IF(OR(VLOOKUP(D590,'Services - NHC'!$D$10:$F$149,3,FALSE)="",VLOOKUP(D590,'Services - NHC'!$D$10:$F$149,3,FALSE)="[Select]"),"",VLOOKUP(D590,'Services - NHC'!$D$10:$F$149,3,FALSE))</f>
        <v/>
      </c>
      <c r="G590" s="254"/>
      <c r="H590" s="255"/>
      <c r="I590" s="31"/>
    </row>
    <row r="591" spans="3:9" ht="12" customHeight="1" x14ac:dyDescent="0.2">
      <c r="C591" s="13"/>
      <c r="D591" s="293"/>
      <c r="E591" s="256" t="str">
        <f t="shared" ref="E591:F599" si="116">E590</f>
        <v/>
      </c>
      <c r="F591" s="256" t="str">
        <f t="shared" si="116"/>
        <v/>
      </c>
      <c r="G591" s="257"/>
      <c r="H591" s="258"/>
      <c r="I591" s="31"/>
    </row>
    <row r="592" spans="3:9" ht="12" customHeight="1" x14ac:dyDescent="0.2">
      <c r="C592" s="13"/>
      <c r="D592" s="293"/>
      <c r="E592" s="256" t="str">
        <f t="shared" si="116"/>
        <v/>
      </c>
      <c r="F592" s="256" t="str">
        <f t="shared" si="116"/>
        <v/>
      </c>
      <c r="G592" s="257"/>
      <c r="H592" s="258"/>
      <c r="I592" s="31"/>
    </row>
    <row r="593" spans="3:9" ht="12" customHeight="1" x14ac:dyDescent="0.2">
      <c r="C593" s="13"/>
      <c r="D593" s="293"/>
      <c r="E593" s="256" t="str">
        <f t="shared" si="116"/>
        <v/>
      </c>
      <c r="F593" s="256" t="str">
        <f t="shared" si="116"/>
        <v/>
      </c>
      <c r="G593" s="257"/>
      <c r="H593" s="258"/>
      <c r="I593" s="31"/>
    </row>
    <row r="594" spans="3:9" ht="12" customHeight="1" x14ac:dyDescent="0.2">
      <c r="C594" s="13"/>
      <c r="D594" s="293"/>
      <c r="E594" s="256" t="str">
        <f t="shared" si="116"/>
        <v/>
      </c>
      <c r="F594" s="256" t="str">
        <f t="shared" si="116"/>
        <v/>
      </c>
      <c r="G594" s="257"/>
      <c r="H594" s="258"/>
      <c r="I594" s="31"/>
    </row>
    <row r="595" spans="3:9" ht="12" customHeight="1" x14ac:dyDescent="0.2">
      <c r="C595" s="13"/>
      <c r="D595" s="293"/>
      <c r="E595" s="256" t="str">
        <f t="shared" si="116"/>
        <v/>
      </c>
      <c r="F595" s="256" t="str">
        <f t="shared" si="116"/>
        <v/>
      </c>
      <c r="G595" s="257"/>
      <c r="H595" s="258"/>
      <c r="I595" s="31"/>
    </row>
    <row r="596" spans="3:9" ht="12" customHeight="1" x14ac:dyDescent="0.2">
      <c r="C596" s="13"/>
      <c r="D596" s="293"/>
      <c r="E596" s="256" t="str">
        <f t="shared" si="116"/>
        <v/>
      </c>
      <c r="F596" s="256" t="str">
        <f t="shared" si="116"/>
        <v/>
      </c>
      <c r="G596" s="257"/>
      <c r="H596" s="258"/>
      <c r="I596" s="31"/>
    </row>
    <row r="597" spans="3:9" ht="12" customHeight="1" x14ac:dyDescent="0.2">
      <c r="C597" s="13"/>
      <c r="D597" s="293"/>
      <c r="E597" s="256" t="str">
        <f t="shared" si="116"/>
        <v/>
      </c>
      <c r="F597" s="256" t="str">
        <f t="shared" si="116"/>
        <v/>
      </c>
      <c r="G597" s="257"/>
      <c r="H597" s="258"/>
      <c r="I597" s="31"/>
    </row>
    <row r="598" spans="3:9" ht="12" customHeight="1" x14ac:dyDescent="0.2">
      <c r="C598" s="13"/>
      <c r="D598" s="293"/>
      <c r="E598" s="256" t="str">
        <f t="shared" si="116"/>
        <v/>
      </c>
      <c r="F598" s="256" t="str">
        <f t="shared" si="116"/>
        <v/>
      </c>
      <c r="G598" s="257"/>
      <c r="H598" s="258"/>
      <c r="I598" s="31"/>
    </row>
    <row r="599" spans="3:9" ht="12" customHeight="1" x14ac:dyDescent="0.2">
      <c r="C599" s="13"/>
      <c r="D599" s="293"/>
      <c r="E599" s="256" t="str">
        <f t="shared" si="116"/>
        <v/>
      </c>
      <c r="F599" s="256" t="str">
        <f t="shared" si="116"/>
        <v/>
      </c>
      <c r="G599" s="257"/>
      <c r="H599" s="258"/>
      <c r="I599" s="31"/>
    </row>
    <row r="600" spans="3:9" ht="12" customHeight="1" x14ac:dyDescent="0.2">
      <c r="C600" s="13"/>
      <c r="D600" s="293">
        <v>60</v>
      </c>
      <c r="E600" s="252" t="str">
        <f>IF(OR(VLOOKUP(D600,'Services - NHC'!$D$10:$F$149,2,FALSE)="",VLOOKUP(D600,'Services - NHC'!$D$10:$F$149,2,FALSE)="[Enter service]"),"",VLOOKUP(D600,'Services - NHC'!$D$10:$F$149,2,FALSE))</f>
        <v/>
      </c>
      <c r="F600" s="253" t="str">
        <f>IF(OR(VLOOKUP(D600,'Services - NHC'!$D$10:$F$149,3,FALSE)="",VLOOKUP(D600,'Services - NHC'!$D$10:$F$149,3,FALSE)="[Select]"),"",VLOOKUP(D600,'Services - NHC'!$D$10:$F$149,3,FALSE))</f>
        <v/>
      </c>
      <c r="G600" s="254"/>
      <c r="H600" s="255"/>
      <c r="I600" s="31"/>
    </row>
    <row r="601" spans="3:9" ht="12" customHeight="1" x14ac:dyDescent="0.2">
      <c r="C601" s="13"/>
      <c r="D601" s="293"/>
      <c r="E601" s="256" t="str">
        <f t="shared" ref="E601:F609" si="117">E600</f>
        <v/>
      </c>
      <c r="F601" s="256" t="str">
        <f t="shared" si="117"/>
        <v/>
      </c>
      <c r="G601" s="257"/>
      <c r="H601" s="258"/>
      <c r="I601" s="31"/>
    </row>
    <row r="602" spans="3:9" ht="12" customHeight="1" x14ac:dyDescent="0.2">
      <c r="C602" s="13"/>
      <c r="D602" s="293"/>
      <c r="E602" s="256" t="str">
        <f t="shared" si="117"/>
        <v/>
      </c>
      <c r="F602" s="256" t="str">
        <f t="shared" si="117"/>
        <v/>
      </c>
      <c r="G602" s="257"/>
      <c r="H602" s="258"/>
      <c r="I602" s="31"/>
    </row>
    <row r="603" spans="3:9" ht="12" customHeight="1" x14ac:dyDescent="0.2">
      <c r="C603" s="13"/>
      <c r="D603" s="293"/>
      <c r="E603" s="256" t="str">
        <f t="shared" si="117"/>
        <v/>
      </c>
      <c r="F603" s="256" t="str">
        <f t="shared" si="117"/>
        <v/>
      </c>
      <c r="G603" s="257"/>
      <c r="H603" s="258"/>
      <c r="I603" s="31"/>
    </row>
    <row r="604" spans="3:9" ht="12" customHeight="1" x14ac:dyDescent="0.2">
      <c r="C604" s="13"/>
      <c r="D604" s="293"/>
      <c r="E604" s="256" t="str">
        <f t="shared" si="117"/>
        <v/>
      </c>
      <c r="F604" s="256" t="str">
        <f t="shared" si="117"/>
        <v/>
      </c>
      <c r="G604" s="257"/>
      <c r="H604" s="258"/>
      <c r="I604" s="31"/>
    </row>
    <row r="605" spans="3:9" ht="12" customHeight="1" x14ac:dyDescent="0.2">
      <c r="C605" s="13"/>
      <c r="D605" s="293"/>
      <c r="E605" s="256" t="str">
        <f t="shared" si="117"/>
        <v/>
      </c>
      <c r="F605" s="256" t="str">
        <f t="shared" si="117"/>
        <v/>
      </c>
      <c r="G605" s="257"/>
      <c r="H605" s="258"/>
      <c r="I605" s="31"/>
    </row>
    <row r="606" spans="3:9" ht="12" customHeight="1" x14ac:dyDescent="0.2">
      <c r="C606" s="13"/>
      <c r="D606" s="293"/>
      <c r="E606" s="256" t="str">
        <f t="shared" si="117"/>
        <v/>
      </c>
      <c r="F606" s="256" t="str">
        <f t="shared" si="117"/>
        <v/>
      </c>
      <c r="G606" s="257"/>
      <c r="H606" s="258"/>
      <c r="I606" s="31"/>
    </row>
    <row r="607" spans="3:9" ht="12" customHeight="1" x14ac:dyDescent="0.2">
      <c r="C607" s="13"/>
      <c r="D607" s="293"/>
      <c r="E607" s="256" t="str">
        <f t="shared" si="117"/>
        <v/>
      </c>
      <c r="F607" s="256" t="str">
        <f t="shared" si="117"/>
        <v/>
      </c>
      <c r="G607" s="257"/>
      <c r="H607" s="258"/>
      <c r="I607" s="31"/>
    </row>
    <row r="608" spans="3:9" ht="12" customHeight="1" x14ac:dyDescent="0.2">
      <c r="C608" s="13"/>
      <c r="D608" s="293"/>
      <c r="E608" s="256" t="str">
        <f t="shared" si="117"/>
        <v/>
      </c>
      <c r="F608" s="256" t="str">
        <f t="shared" si="117"/>
        <v/>
      </c>
      <c r="G608" s="257"/>
      <c r="H608" s="258"/>
      <c r="I608" s="31"/>
    </row>
    <row r="609" spans="3:9" ht="12" customHeight="1" x14ac:dyDescent="0.2">
      <c r="C609" s="13"/>
      <c r="D609" s="293"/>
      <c r="E609" s="256" t="str">
        <f t="shared" si="117"/>
        <v/>
      </c>
      <c r="F609" s="256" t="str">
        <f t="shared" si="117"/>
        <v/>
      </c>
      <c r="G609" s="257"/>
      <c r="H609" s="258"/>
      <c r="I609" s="31"/>
    </row>
    <row r="610" spans="3:9" ht="12" customHeight="1" x14ac:dyDescent="0.2">
      <c r="C610" s="13"/>
      <c r="D610" s="293">
        <v>61</v>
      </c>
      <c r="E610" s="252" t="str">
        <f>IF(OR(VLOOKUP(D610,'Services - NHC'!$D$10:$F$149,2,FALSE)="",VLOOKUP(D610,'Services - NHC'!$D$10:$F$149,2,FALSE)="[Enter service]"),"",VLOOKUP(D610,'Services - NHC'!$D$10:$F$149,2,FALSE))</f>
        <v/>
      </c>
      <c r="F610" s="253" t="str">
        <f>IF(OR(VLOOKUP(D610,'Services - NHC'!$D$10:$F$149,3,FALSE)="",VLOOKUP(D610,'Services - NHC'!$D$10:$F$149,3,FALSE)="[Select]"),"",VLOOKUP(D610,'Services - NHC'!$D$10:$F$149,3,FALSE))</f>
        <v/>
      </c>
      <c r="G610" s="254"/>
      <c r="H610" s="255"/>
      <c r="I610" s="31"/>
    </row>
    <row r="611" spans="3:9" ht="12" customHeight="1" x14ac:dyDescent="0.2">
      <c r="C611" s="13"/>
      <c r="D611" s="293"/>
      <c r="E611" s="256" t="str">
        <f t="shared" ref="E611:F619" si="118">E610</f>
        <v/>
      </c>
      <c r="F611" s="256" t="str">
        <f t="shared" si="118"/>
        <v/>
      </c>
      <c r="G611" s="257"/>
      <c r="H611" s="258"/>
      <c r="I611" s="31"/>
    </row>
    <row r="612" spans="3:9" ht="12" customHeight="1" x14ac:dyDescent="0.2">
      <c r="C612" s="13"/>
      <c r="D612" s="293"/>
      <c r="E612" s="256" t="str">
        <f t="shared" si="118"/>
        <v/>
      </c>
      <c r="F612" s="256" t="str">
        <f t="shared" si="118"/>
        <v/>
      </c>
      <c r="G612" s="257"/>
      <c r="H612" s="258"/>
      <c r="I612" s="31"/>
    </row>
    <row r="613" spans="3:9" ht="12" customHeight="1" x14ac:dyDescent="0.2">
      <c r="C613" s="13"/>
      <c r="D613" s="293"/>
      <c r="E613" s="256" t="str">
        <f t="shared" si="118"/>
        <v/>
      </c>
      <c r="F613" s="256" t="str">
        <f t="shared" si="118"/>
        <v/>
      </c>
      <c r="G613" s="257"/>
      <c r="H613" s="258"/>
      <c r="I613" s="31"/>
    </row>
    <row r="614" spans="3:9" ht="12" customHeight="1" x14ac:dyDescent="0.2">
      <c r="C614" s="13"/>
      <c r="D614" s="293"/>
      <c r="E614" s="256" t="str">
        <f t="shared" si="118"/>
        <v/>
      </c>
      <c r="F614" s="256" t="str">
        <f t="shared" si="118"/>
        <v/>
      </c>
      <c r="G614" s="257"/>
      <c r="H614" s="258"/>
      <c r="I614" s="31"/>
    </row>
    <row r="615" spans="3:9" ht="12" customHeight="1" x14ac:dyDescent="0.2">
      <c r="C615" s="13"/>
      <c r="D615" s="293"/>
      <c r="E615" s="256" t="str">
        <f t="shared" si="118"/>
        <v/>
      </c>
      <c r="F615" s="256" t="str">
        <f t="shared" si="118"/>
        <v/>
      </c>
      <c r="G615" s="257"/>
      <c r="H615" s="258"/>
      <c r="I615" s="31"/>
    </row>
    <row r="616" spans="3:9" ht="12" customHeight="1" x14ac:dyDescent="0.2">
      <c r="C616" s="13"/>
      <c r="D616" s="293"/>
      <c r="E616" s="256" t="str">
        <f t="shared" si="118"/>
        <v/>
      </c>
      <c r="F616" s="256" t="str">
        <f t="shared" si="118"/>
        <v/>
      </c>
      <c r="G616" s="257"/>
      <c r="H616" s="258"/>
      <c r="I616" s="31"/>
    </row>
    <row r="617" spans="3:9" ht="12" customHeight="1" x14ac:dyDescent="0.2">
      <c r="C617" s="13"/>
      <c r="D617" s="293"/>
      <c r="E617" s="256" t="str">
        <f t="shared" si="118"/>
        <v/>
      </c>
      <c r="F617" s="256" t="str">
        <f t="shared" si="118"/>
        <v/>
      </c>
      <c r="G617" s="257"/>
      <c r="H617" s="258"/>
      <c r="I617" s="31"/>
    </row>
    <row r="618" spans="3:9" ht="12" customHeight="1" x14ac:dyDescent="0.2">
      <c r="C618" s="13"/>
      <c r="D618" s="293"/>
      <c r="E618" s="256" t="str">
        <f t="shared" si="118"/>
        <v/>
      </c>
      <c r="F618" s="256" t="str">
        <f t="shared" si="118"/>
        <v/>
      </c>
      <c r="G618" s="257"/>
      <c r="H618" s="258"/>
      <c r="I618" s="31"/>
    </row>
    <row r="619" spans="3:9" ht="12" customHeight="1" x14ac:dyDescent="0.2">
      <c r="C619" s="13"/>
      <c r="D619" s="293"/>
      <c r="E619" s="256" t="str">
        <f t="shared" si="118"/>
        <v/>
      </c>
      <c r="F619" s="256" t="str">
        <f t="shared" si="118"/>
        <v/>
      </c>
      <c r="G619" s="257"/>
      <c r="H619" s="258"/>
      <c r="I619" s="31"/>
    </row>
    <row r="620" spans="3:9" ht="12" customHeight="1" x14ac:dyDescent="0.2">
      <c r="C620" s="13"/>
      <c r="D620" s="293">
        <v>62</v>
      </c>
      <c r="E620" s="252" t="str">
        <f>IF(OR(VLOOKUP(D620,'Services - NHC'!$D$10:$F$149,2,FALSE)="",VLOOKUP(D620,'Services - NHC'!$D$10:$F$149,2,FALSE)="[Enter service]"),"",VLOOKUP(D620,'Services - NHC'!$D$10:$F$149,2,FALSE))</f>
        <v/>
      </c>
      <c r="F620" s="253" t="str">
        <f>IF(OR(VLOOKUP(D620,'Services - NHC'!$D$10:$F$149,3,FALSE)="",VLOOKUP(D620,'Services - NHC'!$D$10:$F$149,3,FALSE)="[Select]"),"",VLOOKUP(D620,'Services - NHC'!$D$10:$F$149,3,FALSE))</f>
        <v/>
      </c>
      <c r="G620" s="254"/>
      <c r="H620" s="255"/>
      <c r="I620" s="31"/>
    </row>
    <row r="621" spans="3:9" ht="12" customHeight="1" x14ac:dyDescent="0.2">
      <c r="C621" s="13"/>
      <c r="D621" s="293"/>
      <c r="E621" s="256" t="str">
        <f t="shared" ref="E621:F629" si="119">E620</f>
        <v/>
      </c>
      <c r="F621" s="256" t="str">
        <f t="shared" si="119"/>
        <v/>
      </c>
      <c r="G621" s="257"/>
      <c r="H621" s="258"/>
      <c r="I621" s="31"/>
    </row>
    <row r="622" spans="3:9" ht="12" customHeight="1" x14ac:dyDescent="0.2">
      <c r="C622" s="13"/>
      <c r="D622" s="293"/>
      <c r="E622" s="256" t="str">
        <f t="shared" si="119"/>
        <v/>
      </c>
      <c r="F622" s="256" t="str">
        <f t="shared" si="119"/>
        <v/>
      </c>
      <c r="G622" s="257"/>
      <c r="H622" s="258"/>
      <c r="I622" s="31"/>
    </row>
    <row r="623" spans="3:9" ht="12" customHeight="1" x14ac:dyDescent="0.2">
      <c r="C623" s="13"/>
      <c r="D623" s="293"/>
      <c r="E623" s="256" t="str">
        <f t="shared" si="119"/>
        <v/>
      </c>
      <c r="F623" s="256" t="str">
        <f t="shared" si="119"/>
        <v/>
      </c>
      <c r="G623" s="257"/>
      <c r="H623" s="258"/>
      <c r="I623" s="31"/>
    </row>
    <row r="624" spans="3:9" ht="12" customHeight="1" x14ac:dyDescent="0.2">
      <c r="C624" s="13"/>
      <c r="D624" s="293"/>
      <c r="E624" s="256" t="str">
        <f t="shared" si="119"/>
        <v/>
      </c>
      <c r="F624" s="256" t="str">
        <f t="shared" si="119"/>
        <v/>
      </c>
      <c r="G624" s="257"/>
      <c r="H624" s="258"/>
      <c r="I624" s="31"/>
    </row>
    <row r="625" spans="3:9" ht="12" customHeight="1" x14ac:dyDescent="0.2">
      <c r="C625" s="13"/>
      <c r="D625" s="293"/>
      <c r="E625" s="256" t="str">
        <f t="shared" si="119"/>
        <v/>
      </c>
      <c r="F625" s="256" t="str">
        <f t="shared" si="119"/>
        <v/>
      </c>
      <c r="G625" s="257"/>
      <c r="H625" s="258"/>
      <c r="I625" s="31"/>
    </row>
    <row r="626" spans="3:9" ht="12" customHeight="1" x14ac:dyDescent="0.2">
      <c r="C626" s="13"/>
      <c r="D626" s="293"/>
      <c r="E626" s="256" t="str">
        <f t="shared" si="119"/>
        <v/>
      </c>
      <c r="F626" s="256" t="str">
        <f t="shared" si="119"/>
        <v/>
      </c>
      <c r="G626" s="257"/>
      <c r="H626" s="258"/>
      <c r="I626" s="31"/>
    </row>
    <row r="627" spans="3:9" ht="12" customHeight="1" x14ac:dyDescent="0.2">
      <c r="C627" s="13"/>
      <c r="D627" s="293"/>
      <c r="E627" s="256" t="str">
        <f t="shared" si="119"/>
        <v/>
      </c>
      <c r="F627" s="256" t="str">
        <f t="shared" si="119"/>
        <v/>
      </c>
      <c r="G627" s="257"/>
      <c r="H627" s="258"/>
      <c r="I627" s="31"/>
    </row>
    <row r="628" spans="3:9" ht="12" customHeight="1" x14ac:dyDescent="0.2">
      <c r="C628" s="13"/>
      <c r="D628" s="293"/>
      <c r="E628" s="256" t="str">
        <f t="shared" si="119"/>
        <v/>
      </c>
      <c r="F628" s="256" t="str">
        <f t="shared" si="119"/>
        <v/>
      </c>
      <c r="G628" s="257"/>
      <c r="H628" s="258"/>
      <c r="I628" s="31"/>
    </row>
    <row r="629" spans="3:9" ht="12" customHeight="1" x14ac:dyDescent="0.2">
      <c r="C629" s="13"/>
      <c r="D629" s="293"/>
      <c r="E629" s="256" t="str">
        <f t="shared" si="119"/>
        <v/>
      </c>
      <c r="F629" s="256" t="str">
        <f t="shared" si="119"/>
        <v/>
      </c>
      <c r="G629" s="257"/>
      <c r="H629" s="258"/>
      <c r="I629" s="31"/>
    </row>
    <row r="630" spans="3:9" ht="12" customHeight="1" x14ac:dyDescent="0.2">
      <c r="C630" s="13"/>
      <c r="D630" s="293">
        <v>63</v>
      </c>
      <c r="E630" s="252" t="str">
        <f>IF(OR(VLOOKUP(D630,'Services - NHC'!$D$10:$F$149,2,FALSE)="",VLOOKUP(D630,'Services - NHC'!$D$10:$F$149,2,FALSE)="[Enter service]"),"",VLOOKUP(D630,'Services - NHC'!$D$10:$F$149,2,FALSE))</f>
        <v/>
      </c>
      <c r="F630" s="253" t="str">
        <f>IF(OR(VLOOKUP(D630,'Services - NHC'!$D$10:$F$149,3,FALSE)="",VLOOKUP(D630,'Services - NHC'!$D$10:$F$149,3,FALSE)="[Select]"),"",VLOOKUP(D630,'Services - NHC'!$D$10:$F$149,3,FALSE))</f>
        <v/>
      </c>
      <c r="G630" s="254"/>
      <c r="H630" s="255"/>
      <c r="I630" s="31"/>
    </row>
    <row r="631" spans="3:9" ht="12" customHeight="1" x14ac:dyDescent="0.2">
      <c r="C631" s="13"/>
      <c r="D631" s="293"/>
      <c r="E631" s="256" t="str">
        <f t="shared" ref="E631:F639" si="120">E630</f>
        <v/>
      </c>
      <c r="F631" s="256" t="str">
        <f t="shared" si="120"/>
        <v/>
      </c>
      <c r="G631" s="257"/>
      <c r="H631" s="258"/>
      <c r="I631" s="31"/>
    </row>
    <row r="632" spans="3:9" ht="12" customHeight="1" x14ac:dyDescent="0.2">
      <c r="C632" s="13"/>
      <c r="D632" s="293"/>
      <c r="E632" s="256" t="str">
        <f t="shared" si="120"/>
        <v/>
      </c>
      <c r="F632" s="256" t="str">
        <f t="shared" si="120"/>
        <v/>
      </c>
      <c r="G632" s="257"/>
      <c r="H632" s="258"/>
      <c r="I632" s="31"/>
    </row>
    <row r="633" spans="3:9" ht="12" customHeight="1" x14ac:dyDescent="0.2">
      <c r="C633" s="13"/>
      <c r="D633" s="293"/>
      <c r="E633" s="256" t="str">
        <f t="shared" si="120"/>
        <v/>
      </c>
      <c r="F633" s="256" t="str">
        <f t="shared" si="120"/>
        <v/>
      </c>
      <c r="G633" s="257"/>
      <c r="H633" s="258"/>
      <c r="I633" s="31"/>
    </row>
    <row r="634" spans="3:9" ht="12" customHeight="1" x14ac:dyDescent="0.2">
      <c r="C634" s="13"/>
      <c r="D634" s="293"/>
      <c r="E634" s="256" t="str">
        <f t="shared" si="120"/>
        <v/>
      </c>
      <c r="F634" s="256" t="str">
        <f t="shared" si="120"/>
        <v/>
      </c>
      <c r="G634" s="257"/>
      <c r="H634" s="258"/>
      <c r="I634" s="31"/>
    </row>
    <row r="635" spans="3:9" ht="12" customHeight="1" x14ac:dyDescent="0.2">
      <c r="C635" s="13"/>
      <c r="D635" s="293"/>
      <c r="E635" s="256" t="str">
        <f t="shared" si="120"/>
        <v/>
      </c>
      <c r="F635" s="256" t="str">
        <f t="shared" si="120"/>
        <v/>
      </c>
      <c r="G635" s="257"/>
      <c r="H635" s="258"/>
      <c r="I635" s="31"/>
    </row>
    <row r="636" spans="3:9" ht="12" customHeight="1" x14ac:dyDescent="0.2">
      <c r="C636" s="13"/>
      <c r="D636" s="293"/>
      <c r="E636" s="256" t="str">
        <f t="shared" si="120"/>
        <v/>
      </c>
      <c r="F636" s="256" t="str">
        <f t="shared" si="120"/>
        <v/>
      </c>
      <c r="G636" s="257"/>
      <c r="H636" s="258"/>
      <c r="I636" s="31"/>
    </row>
    <row r="637" spans="3:9" ht="12" customHeight="1" x14ac:dyDescent="0.2">
      <c r="C637" s="13"/>
      <c r="D637" s="293"/>
      <c r="E637" s="256" t="str">
        <f t="shared" si="120"/>
        <v/>
      </c>
      <c r="F637" s="256" t="str">
        <f t="shared" si="120"/>
        <v/>
      </c>
      <c r="G637" s="257"/>
      <c r="H637" s="258"/>
      <c r="I637" s="31"/>
    </row>
    <row r="638" spans="3:9" ht="12" customHeight="1" x14ac:dyDescent="0.2">
      <c r="C638" s="13"/>
      <c r="D638" s="293"/>
      <c r="E638" s="256" t="str">
        <f t="shared" si="120"/>
        <v/>
      </c>
      <c r="F638" s="256" t="str">
        <f t="shared" si="120"/>
        <v/>
      </c>
      <c r="G638" s="257"/>
      <c r="H638" s="258"/>
      <c r="I638" s="31"/>
    </row>
    <row r="639" spans="3:9" ht="12" customHeight="1" x14ac:dyDescent="0.2">
      <c r="C639" s="13"/>
      <c r="D639" s="293"/>
      <c r="E639" s="256" t="str">
        <f t="shared" si="120"/>
        <v/>
      </c>
      <c r="F639" s="256" t="str">
        <f t="shared" si="120"/>
        <v/>
      </c>
      <c r="G639" s="257"/>
      <c r="H639" s="258"/>
      <c r="I639" s="31"/>
    </row>
    <row r="640" spans="3:9" ht="12" customHeight="1" x14ac:dyDescent="0.2">
      <c r="C640" s="13"/>
      <c r="D640" s="293">
        <v>64</v>
      </c>
      <c r="E640" s="252" t="str">
        <f>IF(OR(VLOOKUP(D640,'Services - NHC'!$D$10:$F$149,2,FALSE)="",VLOOKUP(D640,'Services - NHC'!$D$10:$F$149,2,FALSE)="[Enter service]"),"",VLOOKUP(D640,'Services - NHC'!$D$10:$F$149,2,FALSE))</f>
        <v/>
      </c>
      <c r="F640" s="253" t="str">
        <f>IF(OR(VLOOKUP(D640,'Services - NHC'!$D$10:$F$149,3,FALSE)="",VLOOKUP(D640,'Services - NHC'!$D$10:$F$149,3,FALSE)="[Select]"),"",VLOOKUP(D640,'Services - NHC'!$D$10:$F$149,3,FALSE))</f>
        <v/>
      </c>
      <c r="G640" s="254"/>
      <c r="H640" s="255"/>
      <c r="I640" s="31"/>
    </row>
    <row r="641" spans="3:9" ht="12" customHeight="1" x14ac:dyDescent="0.2">
      <c r="C641" s="13"/>
      <c r="D641" s="293"/>
      <c r="E641" s="256" t="str">
        <f t="shared" ref="E641:F649" si="121">E640</f>
        <v/>
      </c>
      <c r="F641" s="256" t="str">
        <f t="shared" si="121"/>
        <v/>
      </c>
      <c r="G641" s="257"/>
      <c r="H641" s="258"/>
      <c r="I641" s="31"/>
    </row>
    <row r="642" spans="3:9" ht="12" customHeight="1" x14ac:dyDescent="0.2">
      <c r="C642" s="13"/>
      <c r="D642" s="293"/>
      <c r="E642" s="256" t="str">
        <f t="shared" si="121"/>
        <v/>
      </c>
      <c r="F642" s="256" t="str">
        <f t="shared" si="121"/>
        <v/>
      </c>
      <c r="G642" s="257"/>
      <c r="H642" s="258"/>
      <c r="I642" s="31"/>
    </row>
    <row r="643" spans="3:9" ht="12" customHeight="1" x14ac:dyDescent="0.2">
      <c r="C643" s="13"/>
      <c r="D643" s="293"/>
      <c r="E643" s="256" t="str">
        <f t="shared" si="121"/>
        <v/>
      </c>
      <c r="F643" s="256" t="str">
        <f t="shared" si="121"/>
        <v/>
      </c>
      <c r="G643" s="257"/>
      <c r="H643" s="258"/>
      <c r="I643" s="31"/>
    </row>
    <row r="644" spans="3:9" ht="12" customHeight="1" x14ac:dyDescent="0.2">
      <c r="C644" s="13"/>
      <c r="D644" s="293"/>
      <c r="E644" s="256" t="str">
        <f t="shared" si="121"/>
        <v/>
      </c>
      <c r="F644" s="256" t="str">
        <f t="shared" si="121"/>
        <v/>
      </c>
      <c r="G644" s="257"/>
      <c r="H644" s="258"/>
      <c r="I644" s="31"/>
    </row>
    <row r="645" spans="3:9" ht="12" customHeight="1" x14ac:dyDescent="0.2">
      <c r="C645" s="13"/>
      <c r="D645" s="293"/>
      <c r="E645" s="256" t="str">
        <f t="shared" si="121"/>
        <v/>
      </c>
      <c r="F645" s="256" t="str">
        <f t="shared" si="121"/>
        <v/>
      </c>
      <c r="G645" s="257"/>
      <c r="H645" s="258"/>
      <c r="I645" s="31"/>
    </row>
    <row r="646" spans="3:9" ht="12" customHeight="1" x14ac:dyDescent="0.2">
      <c r="C646" s="13"/>
      <c r="D646" s="293"/>
      <c r="E646" s="256" t="str">
        <f t="shared" si="121"/>
        <v/>
      </c>
      <c r="F646" s="256" t="str">
        <f t="shared" si="121"/>
        <v/>
      </c>
      <c r="G646" s="257"/>
      <c r="H646" s="258"/>
      <c r="I646" s="31"/>
    </row>
    <row r="647" spans="3:9" ht="12" customHeight="1" x14ac:dyDescent="0.2">
      <c r="C647" s="13"/>
      <c r="D647" s="293"/>
      <c r="E647" s="256" t="str">
        <f t="shared" si="121"/>
        <v/>
      </c>
      <c r="F647" s="256" t="str">
        <f t="shared" si="121"/>
        <v/>
      </c>
      <c r="G647" s="257"/>
      <c r="H647" s="258"/>
      <c r="I647" s="31"/>
    </row>
    <row r="648" spans="3:9" ht="12" customHeight="1" x14ac:dyDescent="0.2">
      <c r="C648" s="13"/>
      <c r="D648" s="293"/>
      <c r="E648" s="256" t="str">
        <f t="shared" si="121"/>
        <v/>
      </c>
      <c r="F648" s="256" t="str">
        <f t="shared" si="121"/>
        <v/>
      </c>
      <c r="G648" s="257"/>
      <c r="H648" s="258"/>
      <c r="I648" s="31"/>
    </row>
    <row r="649" spans="3:9" ht="12" customHeight="1" x14ac:dyDescent="0.2">
      <c r="C649" s="13"/>
      <c r="D649" s="293"/>
      <c r="E649" s="256" t="str">
        <f t="shared" si="121"/>
        <v/>
      </c>
      <c r="F649" s="256" t="str">
        <f t="shared" si="121"/>
        <v/>
      </c>
      <c r="G649" s="257"/>
      <c r="H649" s="258"/>
      <c r="I649" s="31"/>
    </row>
    <row r="650" spans="3:9" ht="12" customHeight="1" x14ac:dyDescent="0.2">
      <c r="C650" s="13"/>
      <c r="D650" s="293">
        <v>65</v>
      </c>
      <c r="E650" s="252" t="str">
        <f>IF(OR(VLOOKUP(D650,'Services - NHC'!$D$10:$F$149,2,FALSE)="",VLOOKUP(D650,'Services - NHC'!$D$10:$F$149,2,FALSE)="[Enter service]"),"",VLOOKUP(D650,'Services - NHC'!$D$10:$F$149,2,FALSE))</f>
        <v/>
      </c>
      <c r="F650" s="253" t="str">
        <f>IF(OR(VLOOKUP(D650,'Services - NHC'!$D$10:$F$149,3,FALSE)="",VLOOKUP(D650,'Services - NHC'!$D$10:$F$149,3,FALSE)="[Select]"),"",VLOOKUP(D650,'Services - NHC'!$D$10:$F$149,3,FALSE))</f>
        <v/>
      </c>
      <c r="G650" s="254"/>
      <c r="H650" s="255"/>
      <c r="I650" s="31"/>
    </row>
    <row r="651" spans="3:9" ht="12" customHeight="1" x14ac:dyDescent="0.2">
      <c r="C651" s="13"/>
      <c r="D651" s="293"/>
      <c r="E651" s="256" t="str">
        <f t="shared" ref="E651:F659" si="122">E650</f>
        <v/>
      </c>
      <c r="F651" s="256" t="str">
        <f t="shared" si="122"/>
        <v/>
      </c>
      <c r="G651" s="257"/>
      <c r="H651" s="258"/>
      <c r="I651" s="31"/>
    </row>
    <row r="652" spans="3:9" ht="12" customHeight="1" x14ac:dyDescent="0.2">
      <c r="C652" s="13"/>
      <c r="D652" s="293"/>
      <c r="E652" s="256" t="str">
        <f t="shared" si="122"/>
        <v/>
      </c>
      <c r="F652" s="256" t="str">
        <f t="shared" si="122"/>
        <v/>
      </c>
      <c r="G652" s="257"/>
      <c r="H652" s="258"/>
      <c r="I652" s="31"/>
    </row>
    <row r="653" spans="3:9" ht="12" customHeight="1" x14ac:dyDescent="0.2">
      <c r="C653" s="13"/>
      <c r="D653" s="293"/>
      <c r="E653" s="256" t="str">
        <f t="shared" si="122"/>
        <v/>
      </c>
      <c r="F653" s="256" t="str">
        <f t="shared" si="122"/>
        <v/>
      </c>
      <c r="G653" s="257"/>
      <c r="H653" s="258"/>
      <c r="I653" s="31"/>
    </row>
    <row r="654" spans="3:9" ht="12" customHeight="1" x14ac:dyDescent="0.2">
      <c r="C654" s="13"/>
      <c r="D654" s="293"/>
      <c r="E654" s="256" t="str">
        <f t="shared" si="122"/>
        <v/>
      </c>
      <c r="F654" s="256" t="str">
        <f t="shared" si="122"/>
        <v/>
      </c>
      <c r="G654" s="257"/>
      <c r="H654" s="258"/>
      <c r="I654" s="31"/>
    </row>
    <row r="655" spans="3:9" ht="12" customHeight="1" x14ac:dyDescent="0.2">
      <c r="C655" s="13"/>
      <c r="D655" s="293"/>
      <c r="E655" s="256" t="str">
        <f t="shared" si="122"/>
        <v/>
      </c>
      <c r="F655" s="256" t="str">
        <f t="shared" si="122"/>
        <v/>
      </c>
      <c r="G655" s="257"/>
      <c r="H655" s="258"/>
      <c r="I655" s="31"/>
    </row>
    <row r="656" spans="3:9" ht="12" customHeight="1" x14ac:dyDescent="0.2">
      <c r="C656" s="13"/>
      <c r="D656" s="293"/>
      <c r="E656" s="256" t="str">
        <f t="shared" si="122"/>
        <v/>
      </c>
      <c r="F656" s="256" t="str">
        <f t="shared" si="122"/>
        <v/>
      </c>
      <c r="G656" s="257"/>
      <c r="H656" s="258"/>
      <c r="I656" s="31"/>
    </row>
    <row r="657" spans="3:9" ht="12" customHeight="1" x14ac:dyDescent="0.2">
      <c r="C657" s="13"/>
      <c r="D657" s="293"/>
      <c r="E657" s="256" t="str">
        <f t="shared" si="122"/>
        <v/>
      </c>
      <c r="F657" s="256" t="str">
        <f t="shared" si="122"/>
        <v/>
      </c>
      <c r="G657" s="257"/>
      <c r="H657" s="258"/>
      <c r="I657" s="31"/>
    </row>
    <row r="658" spans="3:9" ht="12" customHeight="1" x14ac:dyDescent="0.2">
      <c r="C658" s="13"/>
      <c r="D658" s="293"/>
      <c r="E658" s="256" t="str">
        <f t="shared" si="122"/>
        <v/>
      </c>
      <c r="F658" s="256" t="str">
        <f t="shared" si="122"/>
        <v/>
      </c>
      <c r="G658" s="257"/>
      <c r="H658" s="258"/>
      <c r="I658" s="31"/>
    </row>
    <row r="659" spans="3:9" ht="12" customHeight="1" x14ac:dyDescent="0.2">
      <c r="C659" s="13"/>
      <c r="D659" s="293"/>
      <c r="E659" s="256" t="str">
        <f t="shared" si="122"/>
        <v/>
      </c>
      <c r="F659" s="256" t="str">
        <f t="shared" si="122"/>
        <v/>
      </c>
      <c r="G659" s="257"/>
      <c r="H659" s="258"/>
      <c r="I659" s="31"/>
    </row>
    <row r="660" spans="3:9" ht="12" customHeight="1" x14ac:dyDescent="0.2">
      <c r="C660" s="13"/>
      <c r="D660" s="293">
        <v>66</v>
      </c>
      <c r="E660" s="252" t="str">
        <f>IF(OR(VLOOKUP(D660,'Services - NHC'!$D$10:$F$149,2,FALSE)="",VLOOKUP(D660,'Services - NHC'!$D$10:$F$149,2,FALSE)="[Enter service]"),"",VLOOKUP(D660,'Services - NHC'!$D$10:$F$149,2,FALSE))</f>
        <v/>
      </c>
      <c r="F660" s="253" t="str">
        <f>IF(OR(VLOOKUP(D660,'Services - NHC'!$D$10:$F$149,3,FALSE)="",VLOOKUP(D660,'Services - NHC'!$D$10:$F$149,3,FALSE)="[Select]"),"",VLOOKUP(D660,'Services - NHC'!$D$10:$F$149,3,FALSE))</f>
        <v/>
      </c>
      <c r="G660" s="254"/>
      <c r="H660" s="255"/>
      <c r="I660" s="31"/>
    </row>
    <row r="661" spans="3:9" ht="12" customHeight="1" x14ac:dyDescent="0.2">
      <c r="C661" s="13"/>
      <c r="D661" s="293"/>
      <c r="E661" s="256" t="str">
        <f t="shared" ref="E661:F669" si="123">E660</f>
        <v/>
      </c>
      <c r="F661" s="256" t="str">
        <f t="shared" si="123"/>
        <v/>
      </c>
      <c r="G661" s="257"/>
      <c r="H661" s="258"/>
      <c r="I661" s="31"/>
    </row>
    <row r="662" spans="3:9" ht="12" customHeight="1" x14ac:dyDescent="0.2">
      <c r="C662" s="13"/>
      <c r="D662" s="293"/>
      <c r="E662" s="256" t="str">
        <f t="shared" si="123"/>
        <v/>
      </c>
      <c r="F662" s="256" t="str">
        <f t="shared" si="123"/>
        <v/>
      </c>
      <c r="G662" s="257"/>
      <c r="H662" s="258"/>
      <c r="I662" s="31"/>
    </row>
    <row r="663" spans="3:9" ht="12" customHeight="1" x14ac:dyDescent="0.2">
      <c r="C663" s="13"/>
      <c r="D663" s="293"/>
      <c r="E663" s="256" t="str">
        <f t="shared" si="123"/>
        <v/>
      </c>
      <c r="F663" s="256" t="str">
        <f t="shared" si="123"/>
        <v/>
      </c>
      <c r="G663" s="257"/>
      <c r="H663" s="258"/>
      <c r="I663" s="31"/>
    </row>
    <row r="664" spans="3:9" ht="12" customHeight="1" x14ac:dyDescent="0.2">
      <c r="C664" s="13"/>
      <c r="D664" s="293"/>
      <c r="E664" s="256" t="str">
        <f t="shared" si="123"/>
        <v/>
      </c>
      <c r="F664" s="256" t="str">
        <f t="shared" si="123"/>
        <v/>
      </c>
      <c r="G664" s="257"/>
      <c r="H664" s="258"/>
      <c r="I664" s="31"/>
    </row>
    <row r="665" spans="3:9" ht="12" customHeight="1" x14ac:dyDescent="0.2">
      <c r="C665" s="13"/>
      <c r="D665" s="293"/>
      <c r="E665" s="256" t="str">
        <f t="shared" si="123"/>
        <v/>
      </c>
      <c r="F665" s="256" t="str">
        <f t="shared" si="123"/>
        <v/>
      </c>
      <c r="G665" s="257"/>
      <c r="H665" s="258"/>
      <c r="I665" s="31"/>
    </row>
    <row r="666" spans="3:9" ht="12" customHeight="1" x14ac:dyDescent="0.2">
      <c r="C666" s="13"/>
      <c r="D666" s="293"/>
      <c r="E666" s="256" t="str">
        <f t="shared" si="123"/>
        <v/>
      </c>
      <c r="F666" s="256" t="str">
        <f t="shared" si="123"/>
        <v/>
      </c>
      <c r="G666" s="257"/>
      <c r="H666" s="258"/>
      <c r="I666" s="31"/>
    </row>
    <row r="667" spans="3:9" ht="12" customHeight="1" x14ac:dyDescent="0.2">
      <c r="C667" s="13"/>
      <c r="D667" s="293"/>
      <c r="E667" s="256" t="str">
        <f t="shared" si="123"/>
        <v/>
      </c>
      <c r="F667" s="256" t="str">
        <f t="shared" si="123"/>
        <v/>
      </c>
      <c r="G667" s="257"/>
      <c r="H667" s="258"/>
      <c r="I667" s="31"/>
    </row>
    <row r="668" spans="3:9" ht="12" customHeight="1" x14ac:dyDescent="0.2">
      <c r="C668" s="13"/>
      <c r="D668" s="293"/>
      <c r="E668" s="256" t="str">
        <f t="shared" si="123"/>
        <v/>
      </c>
      <c r="F668" s="256" t="str">
        <f t="shared" si="123"/>
        <v/>
      </c>
      <c r="G668" s="257"/>
      <c r="H668" s="258"/>
      <c r="I668" s="31"/>
    </row>
    <row r="669" spans="3:9" ht="12" customHeight="1" x14ac:dyDescent="0.2">
      <c r="C669" s="13"/>
      <c r="D669" s="293"/>
      <c r="E669" s="256" t="str">
        <f t="shared" si="123"/>
        <v/>
      </c>
      <c r="F669" s="256" t="str">
        <f t="shared" si="123"/>
        <v/>
      </c>
      <c r="G669" s="257"/>
      <c r="H669" s="258"/>
      <c r="I669" s="31"/>
    </row>
    <row r="670" spans="3:9" ht="12" customHeight="1" x14ac:dyDescent="0.2">
      <c r="C670" s="13"/>
      <c r="D670" s="293">
        <v>67</v>
      </c>
      <c r="E670" s="252" t="str">
        <f>IF(OR(VLOOKUP(D670,'Services - NHC'!$D$10:$F$149,2,FALSE)="",VLOOKUP(D670,'Services - NHC'!$D$10:$F$149,2,FALSE)="[Enter service]"),"",VLOOKUP(D670,'Services - NHC'!$D$10:$F$149,2,FALSE))</f>
        <v/>
      </c>
      <c r="F670" s="253" t="str">
        <f>IF(OR(VLOOKUP(D670,'Services - NHC'!$D$10:$F$149,3,FALSE)="",VLOOKUP(D670,'Services - NHC'!$D$10:$F$149,3,FALSE)="[Select]"),"",VLOOKUP(D670,'Services - NHC'!$D$10:$F$149,3,FALSE))</f>
        <v/>
      </c>
      <c r="G670" s="254"/>
      <c r="H670" s="255"/>
      <c r="I670" s="31"/>
    </row>
    <row r="671" spans="3:9" ht="12" customHeight="1" x14ac:dyDescent="0.2">
      <c r="C671" s="13"/>
      <c r="D671" s="293"/>
      <c r="E671" s="256" t="str">
        <f t="shared" ref="E671:F679" si="124">E670</f>
        <v/>
      </c>
      <c r="F671" s="256" t="str">
        <f t="shared" si="124"/>
        <v/>
      </c>
      <c r="G671" s="257"/>
      <c r="H671" s="258"/>
      <c r="I671" s="31"/>
    </row>
    <row r="672" spans="3:9" ht="12" customHeight="1" x14ac:dyDescent="0.2">
      <c r="C672" s="13"/>
      <c r="D672" s="293"/>
      <c r="E672" s="256" t="str">
        <f t="shared" si="124"/>
        <v/>
      </c>
      <c r="F672" s="256" t="str">
        <f t="shared" si="124"/>
        <v/>
      </c>
      <c r="G672" s="257"/>
      <c r="H672" s="258"/>
      <c r="I672" s="31"/>
    </row>
    <row r="673" spans="3:9" ht="12" customHeight="1" x14ac:dyDescent="0.2">
      <c r="C673" s="13"/>
      <c r="D673" s="293"/>
      <c r="E673" s="256" t="str">
        <f t="shared" si="124"/>
        <v/>
      </c>
      <c r="F673" s="256" t="str">
        <f t="shared" si="124"/>
        <v/>
      </c>
      <c r="G673" s="257"/>
      <c r="H673" s="258"/>
      <c r="I673" s="31"/>
    </row>
    <row r="674" spans="3:9" ht="12" customHeight="1" x14ac:dyDescent="0.2">
      <c r="C674" s="13"/>
      <c r="D674" s="293"/>
      <c r="E674" s="256" t="str">
        <f t="shared" si="124"/>
        <v/>
      </c>
      <c r="F674" s="256" t="str">
        <f t="shared" si="124"/>
        <v/>
      </c>
      <c r="G674" s="257"/>
      <c r="H674" s="258"/>
      <c r="I674" s="31"/>
    </row>
    <row r="675" spans="3:9" ht="12" customHeight="1" x14ac:dyDescent="0.2">
      <c r="C675" s="13"/>
      <c r="D675" s="293"/>
      <c r="E675" s="256" t="str">
        <f t="shared" si="124"/>
        <v/>
      </c>
      <c r="F675" s="256" t="str">
        <f t="shared" si="124"/>
        <v/>
      </c>
      <c r="G675" s="257"/>
      <c r="H675" s="258"/>
      <c r="I675" s="31"/>
    </row>
    <row r="676" spans="3:9" ht="12" customHeight="1" x14ac:dyDescent="0.2">
      <c r="C676" s="13"/>
      <c r="D676" s="293"/>
      <c r="E676" s="256" t="str">
        <f t="shared" si="124"/>
        <v/>
      </c>
      <c r="F676" s="256" t="str">
        <f t="shared" si="124"/>
        <v/>
      </c>
      <c r="G676" s="257"/>
      <c r="H676" s="258"/>
      <c r="I676" s="31"/>
    </row>
    <row r="677" spans="3:9" ht="12" customHeight="1" x14ac:dyDescent="0.2">
      <c r="C677" s="13"/>
      <c r="D677" s="293"/>
      <c r="E677" s="256" t="str">
        <f t="shared" si="124"/>
        <v/>
      </c>
      <c r="F677" s="256" t="str">
        <f t="shared" si="124"/>
        <v/>
      </c>
      <c r="G677" s="257"/>
      <c r="H677" s="258"/>
      <c r="I677" s="31"/>
    </row>
    <row r="678" spans="3:9" ht="12" customHeight="1" x14ac:dyDescent="0.2">
      <c r="C678" s="13"/>
      <c r="D678" s="293"/>
      <c r="E678" s="256" t="str">
        <f t="shared" si="124"/>
        <v/>
      </c>
      <c r="F678" s="256" t="str">
        <f t="shared" si="124"/>
        <v/>
      </c>
      <c r="G678" s="257"/>
      <c r="H678" s="258"/>
      <c r="I678" s="31"/>
    </row>
    <row r="679" spans="3:9" ht="12" customHeight="1" x14ac:dyDescent="0.2">
      <c r="C679" s="13"/>
      <c r="D679" s="293"/>
      <c r="E679" s="256" t="str">
        <f t="shared" si="124"/>
        <v/>
      </c>
      <c r="F679" s="256" t="str">
        <f t="shared" si="124"/>
        <v/>
      </c>
      <c r="G679" s="257"/>
      <c r="H679" s="258"/>
      <c r="I679" s="31"/>
    </row>
    <row r="680" spans="3:9" ht="12" customHeight="1" x14ac:dyDescent="0.2">
      <c r="C680" s="13"/>
      <c r="D680" s="293">
        <v>68</v>
      </c>
      <c r="E680" s="252" t="str">
        <f>IF(OR(VLOOKUP(D680,'Services - NHC'!$D$10:$F$149,2,FALSE)="",VLOOKUP(D680,'Services - NHC'!$D$10:$F$149,2,FALSE)="[Enter service]"),"",VLOOKUP(D680,'Services - NHC'!$D$10:$F$149,2,FALSE))</f>
        <v/>
      </c>
      <c r="F680" s="253" t="str">
        <f>IF(OR(VLOOKUP(D680,'Services - NHC'!$D$10:$F$149,3,FALSE)="",VLOOKUP(D680,'Services - NHC'!$D$10:$F$149,3,FALSE)="[Select]"),"",VLOOKUP(D680,'Services - NHC'!$D$10:$F$149,3,FALSE))</f>
        <v/>
      </c>
      <c r="G680" s="254"/>
      <c r="H680" s="255"/>
      <c r="I680" s="31"/>
    </row>
    <row r="681" spans="3:9" ht="12" customHeight="1" x14ac:dyDescent="0.2">
      <c r="C681" s="13"/>
      <c r="D681" s="293"/>
      <c r="E681" s="256" t="str">
        <f t="shared" ref="E681:F689" si="125">E680</f>
        <v/>
      </c>
      <c r="F681" s="256" t="str">
        <f t="shared" si="125"/>
        <v/>
      </c>
      <c r="G681" s="257"/>
      <c r="H681" s="258"/>
      <c r="I681" s="31"/>
    </row>
    <row r="682" spans="3:9" ht="12" customHeight="1" x14ac:dyDescent="0.2">
      <c r="C682" s="13"/>
      <c r="D682" s="293"/>
      <c r="E682" s="256" t="str">
        <f t="shared" si="125"/>
        <v/>
      </c>
      <c r="F682" s="256" t="str">
        <f t="shared" si="125"/>
        <v/>
      </c>
      <c r="G682" s="257"/>
      <c r="H682" s="258"/>
      <c r="I682" s="31"/>
    </row>
    <row r="683" spans="3:9" ht="12" customHeight="1" x14ac:dyDescent="0.2">
      <c r="C683" s="13"/>
      <c r="D683" s="293"/>
      <c r="E683" s="256" t="str">
        <f t="shared" si="125"/>
        <v/>
      </c>
      <c r="F683" s="256" t="str">
        <f t="shared" si="125"/>
        <v/>
      </c>
      <c r="G683" s="257"/>
      <c r="H683" s="258"/>
      <c r="I683" s="31"/>
    </row>
    <row r="684" spans="3:9" ht="12" customHeight="1" x14ac:dyDescent="0.2">
      <c r="C684" s="13"/>
      <c r="D684" s="293"/>
      <c r="E684" s="256" t="str">
        <f t="shared" si="125"/>
        <v/>
      </c>
      <c r="F684" s="256" t="str">
        <f t="shared" si="125"/>
        <v/>
      </c>
      <c r="G684" s="257"/>
      <c r="H684" s="258"/>
      <c r="I684" s="31"/>
    </row>
    <row r="685" spans="3:9" ht="12" customHeight="1" x14ac:dyDescent="0.2">
      <c r="C685" s="13"/>
      <c r="D685" s="293"/>
      <c r="E685" s="256" t="str">
        <f t="shared" si="125"/>
        <v/>
      </c>
      <c r="F685" s="256" t="str">
        <f t="shared" si="125"/>
        <v/>
      </c>
      <c r="G685" s="257"/>
      <c r="H685" s="258"/>
      <c r="I685" s="31"/>
    </row>
    <row r="686" spans="3:9" ht="12" customHeight="1" x14ac:dyDescent="0.2">
      <c r="C686" s="13"/>
      <c r="D686" s="293"/>
      <c r="E686" s="256" t="str">
        <f t="shared" si="125"/>
        <v/>
      </c>
      <c r="F686" s="256" t="str">
        <f t="shared" si="125"/>
        <v/>
      </c>
      <c r="G686" s="257"/>
      <c r="H686" s="258"/>
      <c r="I686" s="31"/>
    </row>
    <row r="687" spans="3:9" ht="12" customHeight="1" x14ac:dyDescent="0.2">
      <c r="C687" s="13"/>
      <c r="D687" s="293"/>
      <c r="E687" s="256" t="str">
        <f t="shared" si="125"/>
        <v/>
      </c>
      <c r="F687" s="256" t="str">
        <f t="shared" si="125"/>
        <v/>
      </c>
      <c r="G687" s="257"/>
      <c r="H687" s="258"/>
      <c r="I687" s="31"/>
    </row>
    <row r="688" spans="3:9" ht="12" customHeight="1" x14ac:dyDescent="0.2">
      <c r="C688" s="13"/>
      <c r="D688" s="293"/>
      <c r="E688" s="256" t="str">
        <f t="shared" si="125"/>
        <v/>
      </c>
      <c r="F688" s="256" t="str">
        <f t="shared" si="125"/>
        <v/>
      </c>
      <c r="G688" s="257"/>
      <c r="H688" s="258"/>
      <c r="I688" s="31"/>
    </row>
    <row r="689" spans="3:9" ht="12" customHeight="1" x14ac:dyDescent="0.2">
      <c r="C689" s="13"/>
      <c r="D689" s="293"/>
      <c r="E689" s="256" t="str">
        <f t="shared" si="125"/>
        <v/>
      </c>
      <c r="F689" s="256" t="str">
        <f t="shared" si="125"/>
        <v/>
      </c>
      <c r="G689" s="257"/>
      <c r="H689" s="258"/>
      <c r="I689" s="31"/>
    </row>
    <row r="690" spans="3:9" ht="12" customHeight="1" x14ac:dyDescent="0.2">
      <c r="C690" s="13"/>
      <c r="D690" s="293">
        <v>69</v>
      </c>
      <c r="E690" s="252" t="str">
        <f>IF(OR(VLOOKUP(D690,'Services - NHC'!$D$10:$F$149,2,FALSE)="",VLOOKUP(D690,'Services - NHC'!$D$10:$F$149,2,FALSE)="[Enter service]"),"",VLOOKUP(D690,'Services - NHC'!$D$10:$F$149,2,FALSE))</f>
        <v/>
      </c>
      <c r="F690" s="253" t="str">
        <f>IF(OR(VLOOKUP(D690,'Services - NHC'!$D$10:$F$149,3,FALSE)="",VLOOKUP(D690,'Services - NHC'!$D$10:$F$149,3,FALSE)="[Select]"),"",VLOOKUP(D690,'Services - NHC'!$D$10:$F$149,3,FALSE))</f>
        <v/>
      </c>
      <c r="G690" s="254"/>
      <c r="H690" s="255"/>
      <c r="I690" s="31"/>
    </row>
    <row r="691" spans="3:9" ht="12" customHeight="1" x14ac:dyDescent="0.2">
      <c r="C691" s="13"/>
      <c r="D691" s="293"/>
      <c r="E691" s="256" t="str">
        <f t="shared" ref="E691:F699" si="126">E690</f>
        <v/>
      </c>
      <c r="F691" s="256" t="str">
        <f t="shared" si="126"/>
        <v/>
      </c>
      <c r="G691" s="257"/>
      <c r="H691" s="258"/>
      <c r="I691" s="31"/>
    </row>
    <row r="692" spans="3:9" ht="12" customHeight="1" x14ac:dyDescent="0.2">
      <c r="C692" s="13"/>
      <c r="D692" s="293"/>
      <c r="E692" s="256" t="str">
        <f t="shared" si="126"/>
        <v/>
      </c>
      <c r="F692" s="256" t="str">
        <f t="shared" si="126"/>
        <v/>
      </c>
      <c r="G692" s="257"/>
      <c r="H692" s="258"/>
      <c r="I692" s="31"/>
    </row>
    <row r="693" spans="3:9" ht="12" customHeight="1" x14ac:dyDescent="0.2">
      <c r="C693" s="13"/>
      <c r="D693" s="293"/>
      <c r="E693" s="256" t="str">
        <f t="shared" si="126"/>
        <v/>
      </c>
      <c r="F693" s="256" t="str">
        <f t="shared" si="126"/>
        <v/>
      </c>
      <c r="G693" s="257"/>
      <c r="H693" s="258"/>
      <c r="I693" s="31"/>
    </row>
    <row r="694" spans="3:9" ht="12" customHeight="1" x14ac:dyDescent="0.2">
      <c r="C694" s="13"/>
      <c r="D694" s="293"/>
      <c r="E694" s="256" t="str">
        <f t="shared" si="126"/>
        <v/>
      </c>
      <c r="F694" s="256" t="str">
        <f t="shared" si="126"/>
        <v/>
      </c>
      <c r="G694" s="257"/>
      <c r="H694" s="258"/>
      <c r="I694" s="31"/>
    </row>
    <row r="695" spans="3:9" ht="12" customHeight="1" x14ac:dyDescent="0.2">
      <c r="C695" s="13"/>
      <c r="D695" s="293"/>
      <c r="E695" s="256" t="str">
        <f t="shared" si="126"/>
        <v/>
      </c>
      <c r="F695" s="256" t="str">
        <f t="shared" si="126"/>
        <v/>
      </c>
      <c r="G695" s="257"/>
      <c r="H695" s="258"/>
      <c r="I695" s="31"/>
    </row>
    <row r="696" spans="3:9" ht="12" customHeight="1" x14ac:dyDescent="0.2">
      <c r="C696" s="13"/>
      <c r="D696" s="293"/>
      <c r="E696" s="256" t="str">
        <f t="shared" si="126"/>
        <v/>
      </c>
      <c r="F696" s="256" t="str">
        <f t="shared" si="126"/>
        <v/>
      </c>
      <c r="G696" s="257"/>
      <c r="H696" s="258"/>
      <c r="I696" s="31"/>
    </row>
    <row r="697" spans="3:9" ht="12" customHeight="1" x14ac:dyDescent="0.2">
      <c r="C697" s="13"/>
      <c r="D697" s="293"/>
      <c r="E697" s="256" t="str">
        <f t="shared" si="126"/>
        <v/>
      </c>
      <c r="F697" s="256" t="str">
        <f t="shared" si="126"/>
        <v/>
      </c>
      <c r="G697" s="257"/>
      <c r="H697" s="258"/>
      <c r="I697" s="31"/>
    </row>
    <row r="698" spans="3:9" ht="12" customHeight="1" x14ac:dyDescent="0.2">
      <c r="C698" s="13"/>
      <c r="D698" s="293"/>
      <c r="E698" s="256" t="str">
        <f t="shared" si="126"/>
        <v/>
      </c>
      <c r="F698" s="256" t="str">
        <f t="shared" si="126"/>
        <v/>
      </c>
      <c r="G698" s="257"/>
      <c r="H698" s="258"/>
      <c r="I698" s="31"/>
    </row>
    <row r="699" spans="3:9" ht="12" customHeight="1" x14ac:dyDescent="0.2">
      <c r="C699" s="13"/>
      <c r="D699" s="293"/>
      <c r="E699" s="256" t="str">
        <f t="shared" si="126"/>
        <v/>
      </c>
      <c r="F699" s="256" t="str">
        <f t="shared" si="126"/>
        <v/>
      </c>
      <c r="G699" s="257"/>
      <c r="H699" s="258"/>
      <c r="I699" s="31"/>
    </row>
    <row r="700" spans="3:9" ht="12" customHeight="1" x14ac:dyDescent="0.2">
      <c r="C700" s="13"/>
      <c r="D700" s="293">
        <v>70</v>
      </c>
      <c r="E700" s="252" t="str">
        <f>IF(OR(VLOOKUP(D700,'Services - NHC'!$D$10:$F$149,2,FALSE)="",VLOOKUP(D700,'Services - NHC'!$D$10:$F$149,2,FALSE)="[Enter service]"),"",VLOOKUP(D700,'Services - NHC'!$D$10:$F$149,2,FALSE))</f>
        <v/>
      </c>
      <c r="F700" s="253" t="str">
        <f>IF(OR(VLOOKUP(D700,'Services - NHC'!$D$10:$F$149,3,FALSE)="",VLOOKUP(D700,'Services - NHC'!$D$10:$F$149,3,FALSE)="[Select]"),"",VLOOKUP(D700,'Services - NHC'!$D$10:$F$149,3,FALSE))</f>
        <v/>
      </c>
      <c r="G700" s="254"/>
      <c r="H700" s="255"/>
      <c r="I700" s="31"/>
    </row>
    <row r="701" spans="3:9" ht="12" customHeight="1" x14ac:dyDescent="0.2">
      <c r="C701" s="13"/>
      <c r="D701" s="293"/>
      <c r="E701" s="256" t="str">
        <f t="shared" ref="E701:F709" si="127">E700</f>
        <v/>
      </c>
      <c r="F701" s="256" t="str">
        <f t="shared" si="127"/>
        <v/>
      </c>
      <c r="G701" s="257"/>
      <c r="H701" s="258"/>
      <c r="I701" s="31"/>
    </row>
    <row r="702" spans="3:9" ht="12" customHeight="1" x14ac:dyDescent="0.2">
      <c r="C702" s="13"/>
      <c r="D702" s="293"/>
      <c r="E702" s="256" t="str">
        <f t="shared" si="127"/>
        <v/>
      </c>
      <c r="F702" s="256" t="str">
        <f t="shared" si="127"/>
        <v/>
      </c>
      <c r="G702" s="257"/>
      <c r="H702" s="258"/>
      <c r="I702" s="31"/>
    </row>
    <row r="703" spans="3:9" ht="12" customHeight="1" x14ac:dyDescent="0.2">
      <c r="C703" s="13"/>
      <c r="D703" s="293"/>
      <c r="E703" s="256" t="str">
        <f t="shared" si="127"/>
        <v/>
      </c>
      <c r="F703" s="256" t="str">
        <f t="shared" si="127"/>
        <v/>
      </c>
      <c r="G703" s="257"/>
      <c r="H703" s="258"/>
      <c r="I703" s="31"/>
    </row>
    <row r="704" spans="3:9" ht="12" customHeight="1" x14ac:dyDescent="0.2">
      <c r="C704" s="13"/>
      <c r="D704" s="293"/>
      <c r="E704" s="256" t="str">
        <f t="shared" si="127"/>
        <v/>
      </c>
      <c r="F704" s="256" t="str">
        <f t="shared" si="127"/>
        <v/>
      </c>
      <c r="G704" s="257"/>
      <c r="H704" s="258"/>
      <c r="I704" s="31"/>
    </row>
    <row r="705" spans="3:9" ht="12" customHeight="1" x14ac:dyDescent="0.2">
      <c r="C705" s="13"/>
      <c r="D705" s="293"/>
      <c r="E705" s="256" t="str">
        <f t="shared" si="127"/>
        <v/>
      </c>
      <c r="F705" s="256" t="str">
        <f t="shared" si="127"/>
        <v/>
      </c>
      <c r="G705" s="257"/>
      <c r="H705" s="258"/>
      <c r="I705" s="31"/>
    </row>
    <row r="706" spans="3:9" ht="12" customHeight="1" x14ac:dyDescent="0.2">
      <c r="C706" s="13"/>
      <c r="D706" s="293"/>
      <c r="E706" s="256" t="str">
        <f t="shared" si="127"/>
        <v/>
      </c>
      <c r="F706" s="256" t="str">
        <f t="shared" si="127"/>
        <v/>
      </c>
      <c r="G706" s="257"/>
      <c r="H706" s="258"/>
      <c r="I706" s="31"/>
    </row>
    <row r="707" spans="3:9" ht="12" customHeight="1" x14ac:dyDescent="0.2">
      <c r="C707" s="13"/>
      <c r="D707" s="293"/>
      <c r="E707" s="256" t="str">
        <f t="shared" si="127"/>
        <v/>
      </c>
      <c r="F707" s="256" t="str">
        <f t="shared" si="127"/>
        <v/>
      </c>
      <c r="G707" s="257"/>
      <c r="H707" s="258"/>
      <c r="I707" s="31"/>
    </row>
    <row r="708" spans="3:9" ht="12" customHeight="1" x14ac:dyDescent="0.2">
      <c r="C708" s="13"/>
      <c r="D708" s="293"/>
      <c r="E708" s="256" t="str">
        <f t="shared" si="127"/>
        <v/>
      </c>
      <c r="F708" s="256" t="str">
        <f t="shared" si="127"/>
        <v/>
      </c>
      <c r="G708" s="257"/>
      <c r="H708" s="258"/>
      <c r="I708" s="31"/>
    </row>
    <row r="709" spans="3:9" ht="12" customHeight="1" x14ac:dyDescent="0.2">
      <c r="C709" s="13"/>
      <c r="D709" s="293"/>
      <c r="E709" s="256" t="str">
        <f t="shared" si="127"/>
        <v/>
      </c>
      <c r="F709" s="256" t="str">
        <f t="shared" si="127"/>
        <v/>
      </c>
      <c r="G709" s="257"/>
      <c r="H709" s="258"/>
      <c r="I709" s="31"/>
    </row>
    <row r="710" spans="3:9" ht="12" customHeight="1" x14ac:dyDescent="0.2">
      <c r="C710" s="13"/>
      <c r="D710" s="293">
        <v>71</v>
      </c>
      <c r="E710" s="252" t="str">
        <f>IF(OR(VLOOKUP(D710,'Services - NHC'!$D$10:$F$149,2,FALSE)="",VLOOKUP(D710,'Services - NHC'!$D$10:$F$149,2,FALSE)="[Enter service]"),"",VLOOKUP(D710,'Services - NHC'!$D$10:$F$149,2,FALSE))</f>
        <v/>
      </c>
      <c r="F710" s="253" t="str">
        <f>IF(OR(VLOOKUP(D710,'Services - NHC'!$D$10:$F$149,3,FALSE)="",VLOOKUP(D710,'Services - NHC'!$D$10:$F$149,3,FALSE)="[Select]"),"",VLOOKUP(D710,'Services - NHC'!$D$10:$F$149,3,FALSE))</f>
        <v/>
      </c>
      <c r="G710" s="254"/>
      <c r="H710" s="255"/>
      <c r="I710" s="31"/>
    </row>
    <row r="711" spans="3:9" ht="12" customHeight="1" x14ac:dyDescent="0.2">
      <c r="C711" s="13"/>
      <c r="D711" s="293"/>
      <c r="E711" s="256" t="str">
        <f t="shared" ref="E711:F719" si="128">E710</f>
        <v/>
      </c>
      <c r="F711" s="256" t="str">
        <f t="shared" si="128"/>
        <v/>
      </c>
      <c r="G711" s="257"/>
      <c r="H711" s="258"/>
      <c r="I711" s="31"/>
    </row>
    <row r="712" spans="3:9" ht="12" customHeight="1" x14ac:dyDescent="0.2">
      <c r="C712" s="13"/>
      <c r="D712" s="293"/>
      <c r="E712" s="256" t="str">
        <f t="shared" si="128"/>
        <v/>
      </c>
      <c r="F712" s="256" t="str">
        <f t="shared" si="128"/>
        <v/>
      </c>
      <c r="G712" s="257"/>
      <c r="H712" s="258"/>
      <c r="I712" s="31"/>
    </row>
    <row r="713" spans="3:9" ht="12" customHeight="1" x14ac:dyDescent="0.2">
      <c r="C713" s="13"/>
      <c r="D713" s="293"/>
      <c r="E713" s="256" t="str">
        <f t="shared" si="128"/>
        <v/>
      </c>
      <c r="F713" s="256" t="str">
        <f t="shared" si="128"/>
        <v/>
      </c>
      <c r="G713" s="257"/>
      <c r="H713" s="258"/>
      <c r="I713" s="31"/>
    </row>
    <row r="714" spans="3:9" ht="12" customHeight="1" x14ac:dyDescent="0.2">
      <c r="C714" s="13"/>
      <c r="D714" s="293"/>
      <c r="E714" s="256" t="str">
        <f t="shared" si="128"/>
        <v/>
      </c>
      <c r="F714" s="256" t="str">
        <f t="shared" si="128"/>
        <v/>
      </c>
      <c r="G714" s="257"/>
      <c r="H714" s="258"/>
      <c r="I714" s="31"/>
    </row>
    <row r="715" spans="3:9" ht="12" customHeight="1" x14ac:dyDescent="0.2">
      <c r="C715" s="13"/>
      <c r="D715" s="293"/>
      <c r="E715" s="256" t="str">
        <f t="shared" si="128"/>
        <v/>
      </c>
      <c r="F715" s="256" t="str">
        <f t="shared" si="128"/>
        <v/>
      </c>
      <c r="G715" s="257"/>
      <c r="H715" s="258"/>
      <c r="I715" s="31"/>
    </row>
    <row r="716" spans="3:9" ht="12" customHeight="1" x14ac:dyDescent="0.2">
      <c r="C716" s="13"/>
      <c r="D716" s="293"/>
      <c r="E716" s="256" t="str">
        <f t="shared" si="128"/>
        <v/>
      </c>
      <c r="F716" s="256" t="str">
        <f t="shared" si="128"/>
        <v/>
      </c>
      <c r="G716" s="257"/>
      <c r="H716" s="258"/>
      <c r="I716" s="31"/>
    </row>
    <row r="717" spans="3:9" ht="12" customHeight="1" x14ac:dyDescent="0.2">
      <c r="C717" s="13"/>
      <c r="D717" s="293"/>
      <c r="E717" s="256" t="str">
        <f t="shared" si="128"/>
        <v/>
      </c>
      <c r="F717" s="256" t="str">
        <f t="shared" si="128"/>
        <v/>
      </c>
      <c r="G717" s="257"/>
      <c r="H717" s="258"/>
      <c r="I717" s="31"/>
    </row>
    <row r="718" spans="3:9" ht="12" customHeight="1" x14ac:dyDescent="0.2">
      <c r="C718" s="13"/>
      <c r="D718" s="293"/>
      <c r="E718" s="256" t="str">
        <f t="shared" si="128"/>
        <v/>
      </c>
      <c r="F718" s="256" t="str">
        <f t="shared" si="128"/>
        <v/>
      </c>
      <c r="G718" s="257"/>
      <c r="H718" s="258"/>
      <c r="I718" s="31"/>
    </row>
    <row r="719" spans="3:9" ht="12" customHeight="1" x14ac:dyDescent="0.2">
      <c r="C719" s="13"/>
      <c r="D719" s="293"/>
      <c r="E719" s="256" t="str">
        <f t="shared" si="128"/>
        <v/>
      </c>
      <c r="F719" s="256" t="str">
        <f t="shared" si="128"/>
        <v/>
      </c>
      <c r="G719" s="257"/>
      <c r="H719" s="258"/>
      <c r="I719" s="31"/>
    </row>
    <row r="720" spans="3:9" ht="12" customHeight="1" x14ac:dyDescent="0.2">
      <c r="C720" s="13"/>
      <c r="D720" s="293">
        <v>72</v>
      </c>
      <c r="E720" s="252" t="str">
        <f>IF(OR(VLOOKUP(D720,'Services - NHC'!$D$10:$F$149,2,FALSE)="",VLOOKUP(D720,'Services - NHC'!$D$10:$F$149,2,FALSE)="[Enter service]"),"",VLOOKUP(D720,'Services - NHC'!$D$10:$F$149,2,FALSE))</f>
        <v/>
      </c>
      <c r="F720" s="253" t="str">
        <f>IF(OR(VLOOKUP(D720,'Services - NHC'!$D$10:$F$149,3,FALSE)="",VLOOKUP(D720,'Services - NHC'!$D$10:$F$149,3,FALSE)="[Select]"),"",VLOOKUP(D720,'Services - NHC'!$D$10:$F$149,3,FALSE))</f>
        <v/>
      </c>
      <c r="G720" s="254"/>
      <c r="H720" s="255"/>
      <c r="I720" s="31"/>
    </row>
    <row r="721" spans="3:9" ht="12" customHeight="1" x14ac:dyDescent="0.2">
      <c r="C721" s="13"/>
      <c r="D721" s="293"/>
      <c r="E721" s="256" t="str">
        <f t="shared" ref="E721:F729" si="129">E720</f>
        <v/>
      </c>
      <c r="F721" s="256" t="str">
        <f t="shared" si="129"/>
        <v/>
      </c>
      <c r="G721" s="257"/>
      <c r="H721" s="258"/>
      <c r="I721" s="31"/>
    </row>
    <row r="722" spans="3:9" ht="12" customHeight="1" x14ac:dyDescent="0.2">
      <c r="C722" s="13"/>
      <c r="D722" s="293"/>
      <c r="E722" s="256" t="str">
        <f t="shared" si="129"/>
        <v/>
      </c>
      <c r="F722" s="256" t="str">
        <f t="shared" si="129"/>
        <v/>
      </c>
      <c r="G722" s="257"/>
      <c r="H722" s="258"/>
      <c r="I722" s="31"/>
    </row>
    <row r="723" spans="3:9" ht="12" customHeight="1" x14ac:dyDescent="0.2">
      <c r="C723" s="13"/>
      <c r="D723" s="293"/>
      <c r="E723" s="256" t="str">
        <f t="shared" si="129"/>
        <v/>
      </c>
      <c r="F723" s="256" t="str">
        <f t="shared" si="129"/>
        <v/>
      </c>
      <c r="G723" s="257"/>
      <c r="H723" s="258"/>
      <c r="I723" s="31"/>
    </row>
    <row r="724" spans="3:9" ht="12" customHeight="1" x14ac:dyDescent="0.2">
      <c r="C724" s="13"/>
      <c r="D724" s="293"/>
      <c r="E724" s="256" t="str">
        <f t="shared" si="129"/>
        <v/>
      </c>
      <c r="F724" s="256" t="str">
        <f t="shared" si="129"/>
        <v/>
      </c>
      <c r="G724" s="257"/>
      <c r="H724" s="258"/>
      <c r="I724" s="31"/>
    </row>
    <row r="725" spans="3:9" ht="12" customHeight="1" x14ac:dyDescent="0.2">
      <c r="C725" s="13"/>
      <c r="D725" s="293"/>
      <c r="E725" s="256" t="str">
        <f t="shared" si="129"/>
        <v/>
      </c>
      <c r="F725" s="256" t="str">
        <f t="shared" si="129"/>
        <v/>
      </c>
      <c r="G725" s="257"/>
      <c r="H725" s="258"/>
      <c r="I725" s="31"/>
    </row>
    <row r="726" spans="3:9" ht="12" customHeight="1" x14ac:dyDescent="0.2">
      <c r="C726" s="13"/>
      <c r="D726" s="293"/>
      <c r="E726" s="256" t="str">
        <f t="shared" si="129"/>
        <v/>
      </c>
      <c r="F726" s="256" t="str">
        <f t="shared" si="129"/>
        <v/>
      </c>
      <c r="G726" s="257"/>
      <c r="H726" s="258"/>
      <c r="I726" s="31"/>
    </row>
    <row r="727" spans="3:9" ht="12" customHeight="1" x14ac:dyDescent="0.2">
      <c r="C727" s="13"/>
      <c r="D727" s="293"/>
      <c r="E727" s="256" t="str">
        <f t="shared" si="129"/>
        <v/>
      </c>
      <c r="F727" s="256" t="str">
        <f t="shared" si="129"/>
        <v/>
      </c>
      <c r="G727" s="257"/>
      <c r="H727" s="258"/>
      <c r="I727" s="31"/>
    </row>
    <row r="728" spans="3:9" ht="12" customHeight="1" x14ac:dyDescent="0.2">
      <c r="C728" s="13"/>
      <c r="D728" s="293"/>
      <c r="E728" s="256" t="str">
        <f t="shared" si="129"/>
        <v/>
      </c>
      <c r="F728" s="256" t="str">
        <f t="shared" si="129"/>
        <v/>
      </c>
      <c r="G728" s="257"/>
      <c r="H728" s="258"/>
      <c r="I728" s="31"/>
    </row>
    <row r="729" spans="3:9" ht="12" customHeight="1" x14ac:dyDescent="0.2">
      <c r="C729" s="13"/>
      <c r="D729" s="293"/>
      <c r="E729" s="256" t="str">
        <f t="shared" si="129"/>
        <v/>
      </c>
      <c r="F729" s="256" t="str">
        <f t="shared" si="129"/>
        <v/>
      </c>
      <c r="G729" s="257"/>
      <c r="H729" s="258"/>
      <c r="I729" s="31"/>
    </row>
    <row r="730" spans="3:9" ht="12" customHeight="1" x14ac:dyDescent="0.2">
      <c r="C730" s="13"/>
      <c r="D730" s="293">
        <v>73</v>
      </c>
      <c r="E730" s="252" t="str">
        <f>IF(OR(VLOOKUP(D730,'Services - NHC'!$D$10:$F$149,2,FALSE)="",VLOOKUP(D730,'Services - NHC'!$D$10:$F$149,2,FALSE)="[Enter service]"),"",VLOOKUP(D730,'Services - NHC'!$D$10:$F$149,2,FALSE))</f>
        <v/>
      </c>
      <c r="F730" s="253" t="str">
        <f>IF(OR(VLOOKUP(D730,'Services - NHC'!$D$10:$F$149,3,FALSE)="",VLOOKUP(D730,'Services - NHC'!$D$10:$F$149,3,FALSE)="[Select]"),"",VLOOKUP(D730,'Services - NHC'!$D$10:$F$149,3,FALSE))</f>
        <v/>
      </c>
      <c r="G730" s="254"/>
      <c r="H730" s="255"/>
      <c r="I730" s="31"/>
    </row>
    <row r="731" spans="3:9" ht="12" customHeight="1" x14ac:dyDescent="0.2">
      <c r="C731" s="13"/>
      <c r="D731" s="293"/>
      <c r="E731" s="256" t="str">
        <f t="shared" ref="E731:F739" si="130">E730</f>
        <v/>
      </c>
      <c r="F731" s="256" t="str">
        <f t="shared" si="130"/>
        <v/>
      </c>
      <c r="G731" s="257"/>
      <c r="H731" s="258"/>
      <c r="I731" s="31"/>
    </row>
    <row r="732" spans="3:9" ht="12" customHeight="1" x14ac:dyDescent="0.2">
      <c r="C732" s="13"/>
      <c r="D732" s="293"/>
      <c r="E732" s="256" t="str">
        <f t="shared" si="130"/>
        <v/>
      </c>
      <c r="F732" s="256" t="str">
        <f t="shared" si="130"/>
        <v/>
      </c>
      <c r="G732" s="257"/>
      <c r="H732" s="258"/>
      <c r="I732" s="31"/>
    </row>
    <row r="733" spans="3:9" ht="12" customHeight="1" x14ac:dyDescent="0.2">
      <c r="C733" s="13"/>
      <c r="D733" s="293"/>
      <c r="E733" s="256" t="str">
        <f t="shared" si="130"/>
        <v/>
      </c>
      <c r="F733" s="256" t="str">
        <f t="shared" si="130"/>
        <v/>
      </c>
      <c r="G733" s="257"/>
      <c r="H733" s="258"/>
      <c r="I733" s="31"/>
    </row>
    <row r="734" spans="3:9" ht="12" customHeight="1" x14ac:dyDescent="0.2">
      <c r="C734" s="13"/>
      <c r="D734" s="293"/>
      <c r="E734" s="256" t="str">
        <f t="shared" si="130"/>
        <v/>
      </c>
      <c r="F734" s="256" t="str">
        <f t="shared" si="130"/>
        <v/>
      </c>
      <c r="G734" s="257"/>
      <c r="H734" s="258"/>
      <c r="I734" s="31"/>
    </row>
    <row r="735" spans="3:9" ht="12" customHeight="1" x14ac:dyDescent="0.2">
      <c r="C735" s="13"/>
      <c r="D735" s="293"/>
      <c r="E735" s="256" t="str">
        <f t="shared" si="130"/>
        <v/>
      </c>
      <c r="F735" s="256" t="str">
        <f t="shared" si="130"/>
        <v/>
      </c>
      <c r="G735" s="257"/>
      <c r="H735" s="258"/>
      <c r="I735" s="31"/>
    </row>
    <row r="736" spans="3:9" ht="12" customHeight="1" x14ac:dyDescent="0.2">
      <c r="C736" s="13"/>
      <c r="D736" s="293"/>
      <c r="E736" s="256" t="str">
        <f t="shared" si="130"/>
        <v/>
      </c>
      <c r="F736" s="256" t="str">
        <f t="shared" si="130"/>
        <v/>
      </c>
      <c r="G736" s="257"/>
      <c r="H736" s="258"/>
      <c r="I736" s="31"/>
    </row>
    <row r="737" spans="3:9" ht="12" customHeight="1" x14ac:dyDescent="0.2">
      <c r="C737" s="13"/>
      <c r="D737" s="293"/>
      <c r="E737" s="256" t="str">
        <f t="shared" si="130"/>
        <v/>
      </c>
      <c r="F737" s="256" t="str">
        <f t="shared" si="130"/>
        <v/>
      </c>
      <c r="G737" s="257"/>
      <c r="H737" s="258"/>
      <c r="I737" s="31"/>
    </row>
    <row r="738" spans="3:9" ht="12" customHeight="1" x14ac:dyDescent="0.2">
      <c r="C738" s="13"/>
      <c r="D738" s="293"/>
      <c r="E738" s="256" t="str">
        <f t="shared" si="130"/>
        <v/>
      </c>
      <c r="F738" s="256" t="str">
        <f t="shared" si="130"/>
        <v/>
      </c>
      <c r="G738" s="257"/>
      <c r="H738" s="258"/>
      <c r="I738" s="31"/>
    </row>
    <row r="739" spans="3:9" ht="12" customHeight="1" x14ac:dyDescent="0.2">
      <c r="C739" s="13"/>
      <c r="D739" s="293"/>
      <c r="E739" s="256" t="str">
        <f t="shared" si="130"/>
        <v/>
      </c>
      <c r="F739" s="256" t="str">
        <f t="shared" si="130"/>
        <v/>
      </c>
      <c r="G739" s="257"/>
      <c r="H739" s="258"/>
      <c r="I739" s="31"/>
    </row>
    <row r="740" spans="3:9" ht="12" customHeight="1" x14ac:dyDescent="0.2">
      <c r="C740" s="13"/>
      <c r="D740" s="293">
        <v>74</v>
      </c>
      <c r="E740" s="252" t="str">
        <f>IF(OR(VLOOKUP(D740,'Services - NHC'!$D$10:$F$149,2,FALSE)="",VLOOKUP(D740,'Services - NHC'!$D$10:$F$149,2,FALSE)="[Enter service]"),"",VLOOKUP(D740,'Services - NHC'!$D$10:$F$149,2,FALSE))</f>
        <v/>
      </c>
      <c r="F740" s="253" t="str">
        <f>IF(OR(VLOOKUP(D740,'Services - NHC'!$D$10:$F$149,3,FALSE)="",VLOOKUP(D740,'Services - NHC'!$D$10:$F$149,3,FALSE)="[Select]"),"",VLOOKUP(D740,'Services - NHC'!$D$10:$F$149,3,FALSE))</f>
        <v/>
      </c>
      <c r="G740" s="254"/>
      <c r="H740" s="255"/>
      <c r="I740" s="31"/>
    </row>
    <row r="741" spans="3:9" ht="12" customHeight="1" x14ac:dyDescent="0.2">
      <c r="C741" s="13"/>
      <c r="D741" s="293"/>
      <c r="E741" s="256" t="str">
        <f t="shared" ref="E741:F749" si="131">E740</f>
        <v/>
      </c>
      <c r="F741" s="256" t="str">
        <f t="shared" si="131"/>
        <v/>
      </c>
      <c r="G741" s="257"/>
      <c r="H741" s="258"/>
      <c r="I741" s="31"/>
    </row>
    <row r="742" spans="3:9" ht="12" customHeight="1" x14ac:dyDescent="0.2">
      <c r="C742" s="13"/>
      <c r="D742" s="293"/>
      <c r="E742" s="256" t="str">
        <f t="shared" si="131"/>
        <v/>
      </c>
      <c r="F742" s="256" t="str">
        <f t="shared" si="131"/>
        <v/>
      </c>
      <c r="G742" s="257"/>
      <c r="H742" s="258"/>
      <c r="I742" s="31"/>
    </row>
    <row r="743" spans="3:9" ht="12" customHeight="1" x14ac:dyDescent="0.2">
      <c r="C743" s="13"/>
      <c r="D743" s="293"/>
      <c r="E743" s="256" t="str">
        <f t="shared" si="131"/>
        <v/>
      </c>
      <c r="F743" s="256" t="str">
        <f t="shared" si="131"/>
        <v/>
      </c>
      <c r="G743" s="257"/>
      <c r="H743" s="258"/>
      <c r="I743" s="31"/>
    </row>
    <row r="744" spans="3:9" ht="12" customHeight="1" x14ac:dyDescent="0.2">
      <c r="C744" s="13"/>
      <c r="D744" s="293"/>
      <c r="E744" s="256" t="str">
        <f t="shared" si="131"/>
        <v/>
      </c>
      <c r="F744" s="256" t="str">
        <f t="shared" si="131"/>
        <v/>
      </c>
      <c r="G744" s="257"/>
      <c r="H744" s="258"/>
      <c r="I744" s="31"/>
    </row>
    <row r="745" spans="3:9" ht="12" customHeight="1" x14ac:dyDescent="0.2">
      <c r="C745" s="13"/>
      <c r="D745" s="293"/>
      <c r="E745" s="256" t="str">
        <f t="shared" si="131"/>
        <v/>
      </c>
      <c r="F745" s="256" t="str">
        <f t="shared" si="131"/>
        <v/>
      </c>
      <c r="G745" s="257"/>
      <c r="H745" s="258"/>
      <c r="I745" s="31"/>
    </row>
    <row r="746" spans="3:9" ht="12" customHeight="1" x14ac:dyDescent="0.2">
      <c r="C746" s="13"/>
      <c r="D746" s="293"/>
      <c r="E746" s="256" t="str">
        <f t="shared" si="131"/>
        <v/>
      </c>
      <c r="F746" s="256" t="str">
        <f t="shared" si="131"/>
        <v/>
      </c>
      <c r="G746" s="257"/>
      <c r="H746" s="258"/>
      <c r="I746" s="31"/>
    </row>
    <row r="747" spans="3:9" ht="12" customHeight="1" x14ac:dyDescent="0.2">
      <c r="C747" s="13"/>
      <c r="D747" s="293"/>
      <c r="E747" s="256" t="str">
        <f t="shared" si="131"/>
        <v/>
      </c>
      <c r="F747" s="256" t="str">
        <f t="shared" si="131"/>
        <v/>
      </c>
      <c r="G747" s="257"/>
      <c r="H747" s="258"/>
      <c r="I747" s="31"/>
    </row>
    <row r="748" spans="3:9" ht="12" customHeight="1" x14ac:dyDescent="0.2">
      <c r="C748" s="13"/>
      <c r="D748" s="293"/>
      <c r="E748" s="256" t="str">
        <f t="shared" si="131"/>
        <v/>
      </c>
      <c r="F748" s="256" t="str">
        <f t="shared" si="131"/>
        <v/>
      </c>
      <c r="G748" s="257"/>
      <c r="H748" s="258"/>
      <c r="I748" s="31"/>
    </row>
    <row r="749" spans="3:9" ht="12" customHeight="1" x14ac:dyDescent="0.2">
      <c r="C749" s="13"/>
      <c r="D749" s="293"/>
      <c r="E749" s="256" t="str">
        <f t="shared" si="131"/>
        <v/>
      </c>
      <c r="F749" s="256" t="str">
        <f t="shared" si="131"/>
        <v/>
      </c>
      <c r="G749" s="257"/>
      <c r="H749" s="258"/>
      <c r="I749" s="31"/>
    </row>
    <row r="750" spans="3:9" ht="12" customHeight="1" x14ac:dyDescent="0.2">
      <c r="C750" s="13"/>
      <c r="D750" s="293">
        <v>75</v>
      </c>
      <c r="E750" s="252" t="str">
        <f>IF(OR(VLOOKUP(D750,'Services - NHC'!$D$10:$F$149,2,FALSE)="",VLOOKUP(D750,'Services - NHC'!$D$10:$F$149,2,FALSE)="[Enter service]"),"",VLOOKUP(D750,'Services - NHC'!$D$10:$F$149,2,FALSE))</f>
        <v/>
      </c>
      <c r="F750" s="253" t="str">
        <f>IF(OR(VLOOKUP(D750,'Services - NHC'!$D$10:$F$149,3,FALSE)="",VLOOKUP(D750,'Services - NHC'!$D$10:$F$149,3,FALSE)="[Select]"),"",VLOOKUP(D750,'Services - NHC'!$D$10:$F$149,3,FALSE))</f>
        <v/>
      </c>
      <c r="G750" s="254"/>
      <c r="H750" s="255"/>
      <c r="I750" s="31"/>
    </row>
    <row r="751" spans="3:9" ht="12" customHeight="1" x14ac:dyDescent="0.2">
      <c r="C751" s="13"/>
      <c r="D751" s="293"/>
      <c r="E751" s="256" t="str">
        <f t="shared" ref="E751:F759" si="132">E750</f>
        <v/>
      </c>
      <c r="F751" s="256" t="str">
        <f t="shared" si="132"/>
        <v/>
      </c>
      <c r="G751" s="257"/>
      <c r="H751" s="258"/>
      <c r="I751" s="31"/>
    </row>
    <row r="752" spans="3:9" ht="12" customHeight="1" x14ac:dyDescent="0.2">
      <c r="C752" s="13"/>
      <c r="D752" s="293"/>
      <c r="E752" s="256" t="str">
        <f t="shared" si="132"/>
        <v/>
      </c>
      <c r="F752" s="256" t="str">
        <f t="shared" si="132"/>
        <v/>
      </c>
      <c r="G752" s="257"/>
      <c r="H752" s="258"/>
      <c r="I752" s="31"/>
    </row>
    <row r="753" spans="3:9" ht="12" customHeight="1" x14ac:dyDescent="0.2">
      <c r="C753" s="13"/>
      <c r="D753" s="293"/>
      <c r="E753" s="256" t="str">
        <f t="shared" si="132"/>
        <v/>
      </c>
      <c r="F753" s="256" t="str">
        <f t="shared" si="132"/>
        <v/>
      </c>
      <c r="G753" s="257"/>
      <c r="H753" s="258"/>
      <c r="I753" s="31"/>
    </row>
    <row r="754" spans="3:9" ht="12" customHeight="1" x14ac:dyDescent="0.2">
      <c r="C754" s="13"/>
      <c r="D754" s="293"/>
      <c r="E754" s="256" t="str">
        <f t="shared" si="132"/>
        <v/>
      </c>
      <c r="F754" s="256" t="str">
        <f t="shared" si="132"/>
        <v/>
      </c>
      <c r="G754" s="257"/>
      <c r="H754" s="258"/>
      <c r="I754" s="31"/>
    </row>
    <row r="755" spans="3:9" ht="12" customHeight="1" x14ac:dyDescent="0.2">
      <c r="C755" s="13"/>
      <c r="D755" s="293"/>
      <c r="E755" s="256" t="str">
        <f t="shared" si="132"/>
        <v/>
      </c>
      <c r="F755" s="256" t="str">
        <f t="shared" si="132"/>
        <v/>
      </c>
      <c r="G755" s="257"/>
      <c r="H755" s="258"/>
      <c r="I755" s="31"/>
    </row>
    <row r="756" spans="3:9" ht="12" customHeight="1" x14ac:dyDescent="0.2">
      <c r="C756" s="13"/>
      <c r="D756" s="293"/>
      <c r="E756" s="256" t="str">
        <f t="shared" si="132"/>
        <v/>
      </c>
      <c r="F756" s="256" t="str">
        <f t="shared" si="132"/>
        <v/>
      </c>
      <c r="G756" s="257"/>
      <c r="H756" s="258"/>
      <c r="I756" s="31"/>
    </row>
    <row r="757" spans="3:9" ht="12" customHeight="1" x14ac:dyDescent="0.2">
      <c r="C757" s="13"/>
      <c r="D757" s="293"/>
      <c r="E757" s="256" t="str">
        <f t="shared" si="132"/>
        <v/>
      </c>
      <c r="F757" s="256" t="str">
        <f t="shared" si="132"/>
        <v/>
      </c>
      <c r="G757" s="257"/>
      <c r="H757" s="258"/>
      <c r="I757" s="31"/>
    </row>
    <row r="758" spans="3:9" ht="12" customHeight="1" x14ac:dyDescent="0.2">
      <c r="C758" s="13"/>
      <c r="D758" s="293"/>
      <c r="E758" s="256" t="str">
        <f t="shared" si="132"/>
        <v/>
      </c>
      <c r="F758" s="256" t="str">
        <f t="shared" si="132"/>
        <v/>
      </c>
      <c r="G758" s="257"/>
      <c r="H758" s="258"/>
      <c r="I758" s="31"/>
    </row>
    <row r="759" spans="3:9" ht="12" customHeight="1" x14ac:dyDescent="0.2">
      <c r="C759" s="13"/>
      <c r="D759" s="293"/>
      <c r="E759" s="256" t="str">
        <f t="shared" si="132"/>
        <v/>
      </c>
      <c r="F759" s="256" t="str">
        <f t="shared" si="132"/>
        <v/>
      </c>
      <c r="G759" s="257"/>
      <c r="H759" s="258"/>
      <c r="I759" s="31"/>
    </row>
    <row r="760" spans="3:9" ht="12" customHeight="1" x14ac:dyDescent="0.2">
      <c r="C760" s="13"/>
      <c r="D760" s="293">
        <v>76</v>
      </c>
      <c r="E760" s="252" t="str">
        <f>IF(OR(VLOOKUP(D760,'Services - NHC'!$D$10:$F$149,2,FALSE)="",VLOOKUP(D760,'Services - NHC'!$D$10:$F$149,2,FALSE)="[Enter service]"),"",VLOOKUP(D760,'Services - NHC'!$D$10:$F$149,2,FALSE))</f>
        <v/>
      </c>
      <c r="F760" s="253" t="str">
        <f>IF(OR(VLOOKUP(D760,'Services - NHC'!$D$10:$F$149,3,FALSE)="",VLOOKUP(D760,'Services - NHC'!$D$10:$F$149,3,FALSE)="[Select]"),"",VLOOKUP(D760,'Services - NHC'!$D$10:$F$149,3,FALSE))</f>
        <v/>
      </c>
      <c r="G760" s="254"/>
      <c r="H760" s="255"/>
      <c r="I760" s="31"/>
    </row>
    <row r="761" spans="3:9" ht="12" customHeight="1" x14ac:dyDescent="0.2">
      <c r="C761" s="13"/>
      <c r="D761" s="293"/>
      <c r="E761" s="256" t="str">
        <f t="shared" ref="E761:F769" si="133">E760</f>
        <v/>
      </c>
      <c r="F761" s="256" t="str">
        <f t="shared" si="133"/>
        <v/>
      </c>
      <c r="G761" s="257"/>
      <c r="H761" s="258"/>
      <c r="I761" s="31"/>
    </row>
    <row r="762" spans="3:9" ht="12" customHeight="1" x14ac:dyDescent="0.2">
      <c r="C762" s="13"/>
      <c r="D762" s="293"/>
      <c r="E762" s="256" t="str">
        <f t="shared" si="133"/>
        <v/>
      </c>
      <c r="F762" s="256" t="str">
        <f t="shared" si="133"/>
        <v/>
      </c>
      <c r="G762" s="257"/>
      <c r="H762" s="258"/>
      <c r="I762" s="31"/>
    </row>
    <row r="763" spans="3:9" ht="12" customHeight="1" x14ac:dyDescent="0.2">
      <c r="C763" s="13"/>
      <c r="D763" s="293"/>
      <c r="E763" s="256" t="str">
        <f t="shared" si="133"/>
        <v/>
      </c>
      <c r="F763" s="256" t="str">
        <f t="shared" si="133"/>
        <v/>
      </c>
      <c r="G763" s="257"/>
      <c r="H763" s="258"/>
      <c r="I763" s="31"/>
    </row>
    <row r="764" spans="3:9" ht="12" customHeight="1" x14ac:dyDescent="0.2">
      <c r="C764" s="13"/>
      <c r="D764" s="293"/>
      <c r="E764" s="256" t="str">
        <f t="shared" si="133"/>
        <v/>
      </c>
      <c r="F764" s="256" t="str">
        <f t="shared" si="133"/>
        <v/>
      </c>
      <c r="G764" s="257"/>
      <c r="H764" s="258"/>
      <c r="I764" s="31"/>
    </row>
    <row r="765" spans="3:9" ht="12" customHeight="1" x14ac:dyDescent="0.2">
      <c r="C765" s="13"/>
      <c r="D765" s="293"/>
      <c r="E765" s="256" t="str">
        <f t="shared" si="133"/>
        <v/>
      </c>
      <c r="F765" s="256" t="str">
        <f t="shared" si="133"/>
        <v/>
      </c>
      <c r="G765" s="257"/>
      <c r="H765" s="258"/>
      <c r="I765" s="31"/>
    </row>
    <row r="766" spans="3:9" ht="12" customHeight="1" x14ac:dyDescent="0.2">
      <c r="C766" s="13"/>
      <c r="D766" s="293"/>
      <c r="E766" s="256" t="str">
        <f t="shared" si="133"/>
        <v/>
      </c>
      <c r="F766" s="256" t="str">
        <f t="shared" si="133"/>
        <v/>
      </c>
      <c r="G766" s="257"/>
      <c r="H766" s="258"/>
      <c r="I766" s="31"/>
    </row>
    <row r="767" spans="3:9" ht="12" customHeight="1" x14ac:dyDescent="0.2">
      <c r="C767" s="13"/>
      <c r="D767" s="293"/>
      <c r="E767" s="256" t="str">
        <f t="shared" si="133"/>
        <v/>
      </c>
      <c r="F767" s="256" t="str">
        <f t="shared" si="133"/>
        <v/>
      </c>
      <c r="G767" s="257"/>
      <c r="H767" s="258"/>
      <c r="I767" s="31"/>
    </row>
    <row r="768" spans="3:9" ht="12" customHeight="1" x14ac:dyDescent="0.2">
      <c r="C768" s="13"/>
      <c r="D768" s="293"/>
      <c r="E768" s="256" t="str">
        <f t="shared" si="133"/>
        <v/>
      </c>
      <c r="F768" s="256" t="str">
        <f t="shared" si="133"/>
        <v/>
      </c>
      <c r="G768" s="257"/>
      <c r="H768" s="258"/>
      <c r="I768" s="31"/>
    </row>
    <row r="769" spans="3:9" ht="12" customHeight="1" x14ac:dyDescent="0.2">
      <c r="C769" s="13"/>
      <c r="D769" s="293"/>
      <c r="E769" s="256" t="str">
        <f t="shared" si="133"/>
        <v/>
      </c>
      <c r="F769" s="256" t="str">
        <f t="shared" si="133"/>
        <v/>
      </c>
      <c r="G769" s="257"/>
      <c r="H769" s="258"/>
      <c r="I769" s="31"/>
    </row>
    <row r="770" spans="3:9" ht="12" customHeight="1" x14ac:dyDescent="0.2">
      <c r="C770" s="13"/>
      <c r="D770" s="293">
        <v>77</v>
      </c>
      <c r="E770" s="252" t="str">
        <f>IF(OR(VLOOKUP(D770,'Services - NHC'!$D$10:$F$149,2,FALSE)="",VLOOKUP(D770,'Services - NHC'!$D$10:$F$149,2,FALSE)="[Enter service]"),"",VLOOKUP(D770,'Services - NHC'!$D$10:$F$149,2,FALSE))</f>
        <v/>
      </c>
      <c r="F770" s="253" t="str">
        <f>IF(OR(VLOOKUP(D770,'Services - NHC'!$D$10:$F$149,3,FALSE)="",VLOOKUP(D770,'Services - NHC'!$D$10:$F$149,3,FALSE)="[Select]"),"",VLOOKUP(D770,'Services - NHC'!$D$10:$F$149,3,FALSE))</f>
        <v/>
      </c>
      <c r="G770" s="254"/>
      <c r="H770" s="255"/>
      <c r="I770" s="31"/>
    </row>
    <row r="771" spans="3:9" ht="12" customHeight="1" x14ac:dyDescent="0.2">
      <c r="C771" s="13"/>
      <c r="D771" s="293"/>
      <c r="E771" s="256" t="str">
        <f t="shared" ref="E771:F779" si="134">E770</f>
        <v/>
      </c>
      <c r="F771" s="256" t="str">
        <f t="shared" si="134"/>
        <v/>
      </c>
      <c r="G771" s="257"/>
      <c r="H771" s="258"/>
      <c r="I771" s="31"/>
    </row>
    <row r="772" spans="3:9" ht="12" customHeight="1" x14ac:dyDescent="0.2">
      <c r="C772" s="13"/>
      <c r="D772" s="293"/>
      <c r="E772" s="256" t="str">
        <f t="shared" si="134"/>
        <v/>
      </c>
      <c r="F772" s="256" t="str">
        <f t="shared" si="134"/>
        <v/>
      </c>
      <c r="G772" s="257"/>
      <c r="H772" s="258"/>
      <c r="I772" s="31"/>
    </row>
    <row r="773" spans="3:9" ht="12" customHeight="1" x14ac:dyDescent="0.2">
      <c r="C773" s="13"/>
      <c r="D773" s="293"/>
      <c r="E773" s="256" t="str">
        <f t="shared" si="134"/>
        <v/>
      </c>
      <c r="F773" s="256" t="str">
        <f t="shared" si="134"/>
        <v/>
      </c>
      <c r="G773" s="257"/>
      <c r="H773" s="258"/>
      <c r="I773" s="31"/>
    </row>
    <row r="774" spans="3:9" ht="12" customHeight="1" x14ac:dyDescent="0.2">
      <c r="C774" s="13"/>
      <c r="D774" s="293"/>
      <c r="E774" s="256" t="str">
        <f t="shared" si="134"/>
        <v/>
      </c>
      <c r="F774" s="256" t="str">
        <f t="shared" si="134"/>
        <v/>
      </c>
      <c r="G774" s="257"/>
      <c r="H774" s="258"/>
      <c r="I774" s="31"/>
    </row>
    <row r="775" spans="3:9" ht="12" customHeight="1" x14ac:dyDescent="0.2">
      <c r="C775" s="13"/>
      <c r="D775" s="293"/>
      <c r="E775" s="256" t="str">
        <f t="shared" si="134"/>
        <v/>
      </c>
      <c r="F775" s="256" t="str">
        <f t="shared" si="134"/>
        <v/>
      </c>
      <c r="G775" s="257"/>
      <c r="H775" s="258"/>
      <c r="I775" s="31"/>
    </row>
    <row r="776" spans="3:9" ht="12" customHeight="1" x14ac:dyDescent="0.2">
      <c r="C776" s="13"/>
      <c r="D776" s="293"/>
      <c r="E776" s="256" t="str">
        <f t="shared" si="134"/>
        <v/>
      </c>
      <c r="F776" s="256" t="str">
        <f t="shared" si="134"/>
        <v/>
      </c>
      <c r="G776" s="257"/>
      <c r="H776" s="258"/>
      <c r="I776" s="31"/>
    </row>
    <row r="777" spans="3:9" ht="12" customHeight="1" x14ac:dyDescent="0.2">
      <c r="C777" s="13"/>
      <c r="D777" s="293"/>
      <c r="E777" s="256" t="str">
        <f t="shared" si="134"/>
        <v/>
      </c>
      <c r="F777" s="256" t="str">
        <f t="shared" si="134"/>
        <v/>
      </c>
      <c r="G777" s="257"/>
      <c r="H777" s="258"/>
      <c r="I777" s="31"/>
    </row>
    <row r="778" spans="3:9" ht="12" customHeight="1" x14ac:dyDescent="0.2">
      <c r="C778" s="13"/>
      <c r="D778" s="293"/>
      <c r="E778" s="256" t="str">
        <f t="shared" si="134"/>
        <v/>
      </c>
      <c r="F778" s="256" t="str">
        <f t="shared" si="134"/>
        <v/>
      </c>
      <c r="G778" s="257"/>
      <c r="H778" s="258"/>
      <c r="I778" s="31"/>
    </row>
    <row r="779" spans="3:9" ht="12" customHeight="1" x14ac:dyDescent="0.2">
      <c r="C779" s="13"/>
      <c r="D779" s="293"/>
      <c r="E779" s="256" t="str">
        <f t="shared" si="134"/>
        <v/>
      </c>
      <c r="F779" s="256" t="str">
        <f t="shared" si="134"/>
        <v/>
      </c>
      <c r="G779" s="257"/>
      <c r="H779" s="258"/>
      <c r="I779" s="31"/>
    </row>
    <row r="780" spans="3:9" ht="12" customHeight="1" x14ac:dyDescent="0.2">
      <c r="C780" s="13"/>
      <c r="D780" s="293">
        <v>78</v>
      </c>
      <c r="E780" s="252" t="str">
        <f>IF(OR(VLOOKUP(D780,'Services - NHC'!$D$10:$F$149,2,FALSE)="",VLOOKUP(D780,'Services - NHC'!$D$10:$F$149,2,FALSE)="[Enter service]"),"",VLOOKUP(D780,'Services - NHC'!$D$10:$F$149,2,FALSE))</f>
        <v/>
      </c>
      <c r="F780" s="253" t="str">
        <f>IF(OR(VLOOKUP(D780,'Services - NHC'!$D$10:$F$149,3,FALSE)="",VLOOKUP(D780,'Services - NHC'!$D$10:$F$149,3,FALSE)="[Select]"),"",VLOOKUP(D780,'Services - NHC'!$D$10:$F$149,3,FALSE))</f>
        <v/>
      </c>
      <c r="G780" s="254"/>
      <c r="H780" s="255"/>
      <c r="I780" s="31"/>
    </row>
    <row r="781" spans="3:9" ht="12" customHeight="1" x14ac:dyDescent="0.2">
      <c r="C781" s="13"/>
      <c r="D781" s="293"/>
      <c r="E781" s="256" t="str">
        <f t="shared" ref="E781:F789" si="135">E780</f>
        <v/>
      </c>
      <c r="F781" s="256" t="str">
        <f t="shared" si="135"/>
        <v/>
      </c>
      <c r="G781" s="257"/>
      <c r="H781" s="258"/>
      <c r="I781" s="31"/>
    </row>
    <row r="782" spans="3:9" ht="12" customHeight="1" x14ac:dyDescent="0.2">
      <c r="C782" s="13"/>
      <c r="D782" s="293"/>
      <c r="E782" s="256" t="str">
        <f t="shared" si="135"/>
        <v/>
      </c>
      <c r="F782" s="256" t="str">
        <f t="shared" si="135"/>
        <v/>
      </c>
      <c r="G782" s="257"/>
      <c r="H782" s="258"/>
      <c r="I782" s="31"/>
    </row>
    <row r="783" spans="3:9" ht="12" customHeight="1" x14ac:dyDescent="0.2">
      <c r="C783" s="13"/>
      <c r="D783" s="293"/>
      <c r="E783" s="256" t="str">
        <f t="shared" si="135"/>
        <v/>
      </c>
      <c r="F783" s="256" t="str">
        <f t="shared" si="135"/>
        <v/>
      </c>
      <c r="G783" s="257"/>
      <c r="H783" s="258"/>
      <c r="I783" s="31"/>
    </row>
    <row r="784" spans="3:9" ht="12" customHeight="1" x14ac:dyDescent="0.2">
      <c r="C784" s="13"/>
      <c r="D784" s="293"/>
      <c r="E784" s="256" t="str">
        <f t="shared" si="135"/>
        <v/>
      </c>
      <c r="F784" s="256" t="str">
        <f t="shared" si="135"/>
        <v/>
      </c>
      <c r="G784" s="257"/>
      <c r="H784" s="258"/>
      <c r="I784" s="31"/>
    </row>
    <row r="785" spans="3:9" ht="12" customHeight="1" x14ac:dyDescent="0.2">
      <c r="C785" s="13"/>
      <c r="D785" s="293"/>
      <c r="E785" s="256" t="str">
        <f t="shared" si="135"/>
        <v/>
      </c>
      <c r="F785" s="256" t="str">
        <f t="shared" si="135"/>
        <v/>
      </c>
      <c r="G785" s="257"/>
      <c r="H785" s="258"/>
      <c r="I785" s="31"/>
    </row>
    <row r="786" spans="3:9" ht="12" customHeight="1" x14ac:dyDescent="0.2">
      <c r="C786" s="13"/>
      <c r="D786" s="293"/>
      <c r="E786" s="256" t="str">
        <f t="shared" si="135"/>
        <v/>
      </c>
      <c r="F786" s="256" t="str">
        <f t="shared" si="135"/>
        <v/>
      </c>
      <c r="G786" s="257"/>
      <c r="H786" s="258"/>
      <c r="I786" s="31"/>
    </row>
    <row r="787" spans="3:9" ht="12" customHeight="1" x14ac:dyDescent="0.2">
      <c r="C787" s="13"/>
      <c r="D787" s="293"/>
      <c r="E787" s="256" t="str">
        <f t="shared" si="135"/>
        <v/>
      </c>
      <c r="F787" s="256" t="str">
        <f t="shared" si="135"/>
        <v/>
      </c>
      <c r="G787" s="257"/>
      <c r="H787" s="258"/>
      <c r="I787" s="31"/>
    </row>
    <row r="788" spans="3:9" ht="12" customHeight="1" x14ac:dyDescent="0.2">
      <c r="C788" s="13"/>
      <c r="D788" s="293"/>
      <c r="E788" s="256" t="str">
        <f t="shared" si="135"/>
        <v/>
      </c>
      <c r="F788" s="256" t="str">
        <f t="shared" si="135"/>
        <v/>
      </c>
      <c r="G788" s="257"/>
      <c r="H788" s="258"/>
      <c r="I788" s="31"/>
    </row>
    <row r="789" spans="3:9" ht="12" customHeight="1" x14ac:dyDescent="0.2">
      <c r="C789" s="13"/>
      <c r="D789" s="293"/>
      <c r="E789" s="256" t="str">
        <f t="shared" si="135"/>
        <v/>
      </c>
      <c r="F789" s="256" t="str">
        <f t="shared" si="135"/>
        <v/>
      </c>
      <c r="G789" s="257"/>
      <c r="H789" s="258"/>
      <c r="I789" s="31"/>
    </row>
    <row r="790" spans="3:9" ht="12" customHeight="1" x14ac:dyDescent="0.2">
      <c r="C790" s="13"/>
      <c r="D790" s="293">
        <v>79</v>
      </c>
      <c r="E790" s="252" t="str">
        <f>IF(OR(VLOOKUP(D790,'Services - NHC'!$D$10:$F$149,2,FALSE)="",VLOOKUP(D790,'Services - NHC'!$D$10:$F$149,2,FALSE)="[Enter service]"),"",VLOOKUP(D790,'Services - NHC'!$D$10:$F$149,2,FALSE))</f>
        <v/>
      </c>
      <c r="F790" s="253" t="str">
        <f>IF(OR(VLOOKUP(D790,'Services - NHC'!$D$10:$F$149,3,FALSE)="",VLOOKUP(D790,'Services - NHC'!$D$10:$F$149,3,FALSE)="[Select]"),"",VLOOKUP(D790,'Services - NHC'!$D$10:$F$149,3,FALSE))</f>
        <v/>
      </c>
      <c r="G790" s="254"/>
      <c r="H790" s="255"/>
      <c r="I790" s="31"/>
    </row>
    <row r="791" spans="3:9" ht="12" customHeight="1" x14ac:dyDescent="0.2">
      <c r="C791" s="13"/>
      <c r="D791" s="293"/>
      <c r="E791" s="256" t="str">
        <f t="shared" ref="E791:F799" si="136">E790</f>
        <v/>
      </c>
      <c r="F791" s="256" t="str">
        <f t="shared" si="136"/>
        <v/>
      </c>
      <c r="G791" s="257"/>
      <c r="H791" s="258"/>
      <c r="I791" s="31"/>
    </row>
    <row r="792" spans="3:9" ht="12" customHeight="1" x14ac:dyDescent="0.2">
      <c r="C792" s="13"/>
      <c r="D792" s="293"/>
      <c r="E792" s="256" t="str">
        <f t="shared" si="136"/>
        <v/>
      </c>
      <c r="F792" s="256" t="str">
        <f t="shared" si="136"/>
        <v/>
      </c>
      <c r="G792" s="257"/>
      <c r="H792" s="258"/>
      <c r="I792" s="31"/>
    </row>
    <row r="793" spans="3:9" ht="12" customHeight="1" x14ac:dyDescent="0.2">
      <c r="C793" s="13"/>
      <c r="D793" s="293"/>
      <c r="E793" s="256" t="str">
        <f t="shared" si="136"/>
        <v/>
      </c>
      <c r="F793" s="256" t="str">
        <f t="shared" si="136"/>
        <v/>
      </c>
      <c r="G793" s="257"/>
      <c r="H793" s="258"/>
      <c r="I793" s="31"/>
    </row>
    <row r="794" spans="3:9" ht="12" customHeight="1" x14ac:dyDescent="0.2">
      <c r="C794" s="13"/>
      <c r="D794" s="293"/>
      <c r="E794" s="256" t="str">
        <f t="shared" si="136"/>
        <v/>
      </c>
      <c r="F794" s="256" t="str">
        <f t="shared" si="136"/>
        <v/>
      </c>
      <c r="G794" s="257"/>
      <c r="H794" s="258"/>
      <c r="I794" s="31"/>
    </row>
    <row r="795" spans="3:9" ht="12" customHeight="1" x14ac:dyDescent="0.2">
      <c r="C795" s="13"/>
      <c r="D795" s="293"/>
      <c r="E795" s="256" t="str">
        <f t="shared" si="136"/>
        <v/>
      </c>
      <c r="F795" s="256" t="str">
        <f t="shared" si="136"/>
        <v/>
      </c>
      <c r="G795" s="257"/>
      <c r="H795" s="258"/>
      <c r="I795" s="31"/>
    </row>
    <row r="796" spans="3:9" ht="12" customHeight="1" x14ac:dyDescent="0.2">
      <c r="C796" s="13"/>
      <c r="D796" s="293"/>
      <c r="E796" s="256" t="str">
        <f t="shared" si="136"/>
        <v/>
      </c>
      <c r="F796" s="256" t="str">
        <f t="shared" si="136"/>
        <v/>
      </c>
      <c r="G796" s="257"/>
      <c r="H796" s="258"/>
      <c r="I796" s="31"/>
    </row>
    <row r="797" spans="3:9" ht="12" customHeight="1" x14ac:dyDescent="0.2">
      <c r="C797" s="13"/>
      <c r="D797" s="293"/>
      <c r="E797" s="256" t="str">
        <f t="shared" si="136"/>
        <v/>
      </c>
      <c r="F797" s="256" t="str">
        <f t="shared" si="136"/>
        <v/>
      </c>
      <c r="G797" s="257"/>
      <c r="H797" s="258"/>
      <c r="I797" s="31"/>
    </row>
    <row r="798" spans="3:9" ht="12" customHeight="1" x14ac:dyDescent="0.2">
      <c r="C798" s="13"/>
      <c r="D798" s="293"/>
      <c r="E798" s="256" t="str">
        <f t="shared" si="136"/>
        <v/>
      </c>
      <c r="F798" s="256" t="str">
        <f t="shared" si="136"/>
        <v/>
      </c>
      <c r="G798" s="257"/>
      <c r="H798" s="258"/>
      <c r="I798" s="31"/>
    </row>
    <row r="799" spans="3:9" ht="12" customHeight="1" x14ac:dyDescent="0.2">
      <c r="C799" s="13"/>
      <c r="D799" s="293"/>
      <c r="E799" s="256" t="str">
        <f t="shared" si="136"/>
        <v/>
      </c>
      <c r="F799" s="256" t="str">
        <f t="shared" si="136"/>
        <v/>
      </c>
      <c r="G799" s="257"/>
      <c r="H799" s="258"/>
      <c r="I799" s="31"/>
    </row>
    <row r="800" spans="3:9" ht="12" customHeight="1" x14ac:dyDescent="0.2">
      <c r="C800" s="13"/>
      <c r="D800" s="293">
        <v>80</v>
      </c>
      <c r="E800" s="252" t="str">
        <f>IF(OR(VLOOKUP(D800,'Services - NHC'!$D$10:$F$149,2,FALSE)="",VLOOKUP(D800,'Services - NHC'!$D$10:$F$149,2,FALSE)="[Enter service]"),"",VLOOKUP(D800,'Services - NHC'!$D$10:$F$149,2,FALSE))</f>
        <v/>
      </c>
      <c r="F800" s="253" t="str">
        <f>IF(OR(VLOOKUP(D800,'Services - NHC'!$D$10:$F$149,3,FALSE)="",VLOOKUP(D800,'Services - NHC'!$D$10:$F$149,3,FALSE)="[Select]"),"",VLOOKUP(D800,'Services - NHC'!$D$10:$F$149,3,FALSE))</f>
        <v/>
      </c>
      <c r="G800" s="254"/>
      <c r="H800" s="255"/>
      <c r="I800" s="31"/>
    </row>
    <row r="801" spans="3:9" ht="12" customHeight="1" x14ac:dyDescent="0.2">
      <c r="C801" s="13"/>
      <c r="D801" s="293"/>
      <c r="E801" s="256" t="str">
        <f t="shared" ref="E801:F809" si="137">E800</f>
        <v/>
      </c>
      <c r="F801" s="256" t="str">
        <f t="shared" si="137"/>
        <v/>
      </c>
      <c r="G801" s="257"/>
      <c r="H801" s="258"/>
      <c r="I801" s="31"/>
    </row>
    <row r="802" spans="3:9" ht="12" customHeight="1" x14ac:dyDescent="0.2">
      <c r="C802" s="13"/>
      <c r="D802" s="293"/>
      <c r="E802" s="256" t="str">
        <f t="shared" si="137"/>
        <v/>
      </c>
      <c r="F802" s="256" t="str">
        <f t="shared" si="137"/>
        <v/>
      </c>
      <c r="G802" s="257"/>
      <c r="H802" s="258"/>
      <c r="I802" s="31"/>
    </row>
    <row r="803" spans="3:9" ht="12" customHeight="1" x14ac:dyDescent="0.2">
      <c r="C803" s="13"/>
      <c r="D803" s="293"/>
      <c r="E803" s="256" t="str">
        <f t="shared" si="137"/>
        <v/>
      </c>
      <c r="F803" s="256" t="str">
        <f t="shared" si="137"/>
        <v/>
      </c>
      <c r="G803" s="257"/>
      <c r="H803" s="258"/>
      <c r="I803" s="31"/>
    </row>
    <row r="804" spans="3:9" ht="12" customHeight="1" x14ac:dyDescent="0.2">
      <c r="C804" s="13"/>
      <c r="D804" s="293"/>
      <c r="E804" s="256" t="str">
        <f t="shared" si="137"/>
        <v/>
      </c>
      <c r="F804" s="256" t="str">
        <f t="shared" si="137"/>
        <v/>
      </c>
      <c r="G804" s="257"/>
      <c r="H804" s="258"/>
      <c r="I804" s="31"/>
    </row>
    <row r="805" spans="3:9" ht="12" customHeight="1" x14ac:dyDescent="0.2">
      <c r="C805" s="13"/>
      <c r="D805" s="293"/>
      <c r="E805" s="256" t="str">
        <f t="shared" si="137"/>
        <v/>
      </c>
      <c r="F805" s="256" t="str">
        <f t="shared" si="137"/>
        <v/>
      </c>
      <c r="G805" s="257"/>
      <c r="H805" s="258"/>
      <c r="I805" s="31"/>
    </row>
    <row r="806" spans="3:9" ht="12" customHeight="1" x14ac:dyDescent="0.2">
      <c r="C806" s="13"/>
      <c r="D806" s="293"/>
      <c r="E806" s="256" t="str">
        <f t="shared" si="137"/>
        <v/>
      </c>
      <c r="F806" s="256" t="str">
        <f t="shared" si="137"/>
        <v/>
      </c>
      <c r="G806" s="257"/>
      <c r="H806" s="258"/>
      <c r="I806" s="31"/>
    </row>
    <row r="807" spans="3:9" ht="12" customHeight="1" x14ac:dyDescent="0.2">
      <c r="C807" s="13"/>
      <c r="D807" s="293"/>
      <c r="E807" s="256" t="str">
        <f t="shared" si="137"/>
        <v/>
      </c>
      <c r="F807" s="256" t="str">
        <f t="shared" si="137"/>
        <v/>
      </c>
      <c r="G807" s="257"/>
      <c r="H807" s="258"/>
      <c r="I807" s="31"/>
    </row>
    <row r="808" spans="3:9" ht="12" customHeight="1" x14ac:dyDescent="0.2">
      <c r="C808" s="13"/>
      <c r="D808" s="293"/>
      <c r="E808" s="256" t="str">
        <f t="shared" si="137"/>
        <v/>
      </c>
      <c r="F808" s="256" t="str">
        <f t="shared" si="137"/>
        <v/>
      </c>
      <c r="G808" s="257"/>
      <c r="H808" s="258"/>
      <c r="I808" s="31"/>
    </row>
    <row r="809" spans="3:9" ht="12" customHeight="1" x14ac:dyDescent="0.2">
      <c r="C809" s="13"/>
      <c r="D809" s="293"/>
      <c r="E809" s="256" t="str">
        <f t="shared" si="137"/>
        <v/>
      </c>
      <c r="F809" s="256" t="str">
        <f t="shared" si="137"/>
        <v/>
      </c>
      <c r="G809" s="257"/>
      <c r="H809" s="258"/>
      <c r="I809" s="31"/>
    </row>
    <row r="810" spans="3:9" ht="12" customHeight="1" x14ac:dyDescent="0.2">
      <c r="C810" s="13"/>
      <c r="D810" s="293">
        <v>81</v>
      </c>
      <c r="E810" s="252" t="str">
        <f>IF(OR(VLOOKUP(D810,'Services - NHC'!$D$10:$F$149,2,FALSE)="",VLOOKUP(D810,'Services - NHC'!$D$10:$F$149,2,FALSE)="[Enter service]"),"",VLOOKUP(D810,'Services - NHC'!$D$10:$F$149,2,FALSE))</f>
        <v/>
      </c>
      <c r="F810" s="253" t="str">
        <f>IF(OR(VLOOKUP(D810,'Services - NHC'!$D$10:$F$149,3,FALSE)="",VLOOKUP(D810,'Services - NHC'!$D$10:$F$149,3,FALSE)="[Select]"),"",VLOOKUP(D810,'Services - NHC'!$D$10:$F$149,3,FALSE))</f>
        <v/>
      </c>
      <c r="G810" s="254"/>
      <c r="H810" s="255"/>
      <c r="I810" s="31"/>
    </row>
    <row r="811" spans="3:9" ht="12" customHeight="1" x14ac:dyDescent="0.2">
      <c r="C811" s="13"/>
      <c r="D811" s="293"/>
      <c r="E811" s="256" t="str">
        <f t="shared" ref="E811:F819" si="138">E810</f>
        <v/>
      </c>
      <c r="F811" s="256" t="str">
        <f t="shared" si="138"/>
        <v/>
      </c>
      <c r="G811" s="257"/>
      <c r="H811" s="258"/>
      <c r="I811" s="31"/>
    </row>
    <row r="812" spans="3:9" ht="12" customHeight="1" x14ac:dyDescent="0.2">
      <c r="C812" s="13"/>
      <c r="D812" s="293"/>
      <c r="E812" s="256" t="str">
        <f t="shared" si="138"/>
        <v/>
      </c>
      <c r="F812" s="256" t="str">
        <f t="shared" si="138"/>
        <v/>
      </c>
      <c r="G812" s="257"/>
      <c r="H812" s="258"/>
      <c r="I812" s="31"/>
    </row>
    <row r="813" spans="3:9" ht="12" customHeight="1" x14ac:dyDescent="0.2">
      <c r="C813" s="13"/>
      <c r="D813" s="293"/>
      <c r="E813" s="256" t="str">
        <f t="shared" si="138"/>
        <v/>
      </c>
      <c r="F813" s="256" t="str">
        <f t="shared" si="138"/>
        <v/>
      </c>
      <c r="G813" s="257"/>
      <c r="H813" s="258"/>
      <c r="I813" s="31"/>
    </row>
    <row r="814" spans="3:9" ht="12" customHeight="1" x14ac:dyDescent="0.2">
      <c r="C814" s="13"/>
      <c r="D814" s="293"/>
      <c r="E814" s="256" t="str">
        <f t="shared" si="138"/>
        <v/>
      </c>
      <c r="F814" s="256" t="str">
        <f t="shared" si="138"/>
        <v/>
      </c>
      <c r="G814" s="257"/>
      <c r="H814" s="258"/>
      <c r="I814" s="31"/>
    </row>
    <row r="815" spans="3:9" ht="12" customHeight="1" x14ac:dyDescent="0.2">
      <c r="C815" s="13"/>
      <c r="D815" s="293"/>
      <c r="E815" s="256" t="str">
        <f t="shared" si="138"/>
        <v/>
      </c>
      <c r="F815" s="256" t="str">
        <f t="shared" si="138"/>
        <v/>
      </c>
      <c r="G815" s="257"/>
      <c r="H815" s="258"/>
      <c r="I815" s="31"/>
    </row>
    <row r="816" spans="3:9" ht="12" customHeight="1" x14ac:dyDescent="0.2">
      <c r="C816" s="13"/>
      <c r="D816" s="293"/>
      <c r="E816" s="256" t="str">
        <f t="shared" si="138"/>
        <v/>
      </c>
      <c r="F816" s="256" t="str">
        <f t="shared" si="138"/>
        <v/>
      </c>
      <c r="G816" s="257"/>
      <c r="H816" s="258"/>
      <c r="I816" s="31"/>
    </row>
    <row r="817" spans="3:9" ht="12" customHeight="1" x14ac:dyDescent="0.2">
      <c r="C817" s="13"/>
      <c r="D817" s="293"/>
      <c r="E817" s="256" t="str">
        <f t="shared" si="138"/>
        <v/>
      </c>
      <c r="F817" s="256" t="str">
        <f t="shared" si="138"/>
        <v/>
      </c>
      <c r="G817" s="257"/>
      <c r="H817" s="258"/>
      <c r="I817" s="31"/>
    </row>
    <row r="818" spans="3:9" ht="12" customHeight="1" x14ac:dyDescent="0.2">
      <c r="C818" s="13"/>
      <c r="D818" s="293"/>
      <c r="E818" s="256" t="str">
        <f t="shared" si="138"/>
        <v/>
      </c>
      <c r="F818" s="256" t="str">
        <f t="shared" si="138"/>
        <v/>
      </c>
      <c r="G818" s="257"/>
      <c r="H818" s="258"/>
      <c r="I818" s="31"/>
    </row>
    <row r="819" spans="3:9" ht="12" customHeight="1" x14ac:dyDescent="0.2">
      <c r="C819" s="13"/>
      <c r="D819" s="293"/>
      <c r="E819" s="256" t="str">
        <f t="shared" si="138"/>
        <v/>
      </c>
      <c r="F819" s="256" t="str">
        <f t="shared" si="138"/>
        <v/>
      </c>
      <c r="G819" s="257"/>
      <c r="H819" s="258"/>
      <c r="I819" s="31"/>
    </row>
    <row r="820" spans="3:9" ht="12" customHeight="1" x14ac:dyDescent="0.2">
      <c r="C820" s="13"/>
      <c r="D820" s="293">
        <v>82</v>
      </c>
      <c r="E820" s="252" t="str">
        <f>IF(OR(VLOOKUP(D820,'Services - NHC'!$D$10:$F$149,2,FALSE)="",VLOOKUP(D820,'Services - NHC'!$D$10:$F$149,2,FALSE)="[Enter service]"),"",VLOOKUP(D820,'Services - NHC'!$D$10:$F$149,2,FALSE))</f>
        <v/>
      </c>
      <c r="F820" s="253" t="str">
        <f>IF(OR(VLOOKUP(D820,'Services - NHC'!$D$10:$F$149,3,FALSE)="",VLOOKUP(D820,'Services - NHC'!$D$10:$F$149,3,FALSE)="[Select]"),"",VLOOKUP(D820,'Services - NHC'!$D$10:$F$149,3,FALSE))</f>
        <v/>
      </c>
      <c r="G820" s="254"/>
      <c r="H820" s="255"/>
      <c r="I820" s="31"/>
    </row>
    <row r="821" spans="3:9" ht="12" customHeight="1" x14ac:dyDescent="0.2">
      <c r="C821" s="13"/>
      <c r="D821" s="293"/>
      <c r="E821" s="256" t="str">
        <f t="shared" ref="E821:F829" si="139">E820</f>
        <v/>
      </c>
      <c r="F821" s="256" t="str">
        <f t="shared" si="139"/>
        <v/>
      </c>
      <c r="G821" s="257"/>
      <c r="H821" s="258"/>
      <c r="I821" s="31"/>
    </row>
    <row r="822" spans="3:9" ht="12" customHeight="1" x14ac:dyDescent="0.2">
      <c r="C822" s="13"/>
      <c r="D822" s="293"/>
      <c r="E822" s="256" t="str">
        <f t="shared" si="139"/>
        <v/>
      </c>
      <c r="F822" s="256" t="str">
        <f t="shared" si="139"/>
        <v/>
      </c>
      <c r="G822" s="257"/>
      <c r="H822" s="258"/>
      <c r="I822" s="31"/>
    </row>
    <row r="823" spans="3:9" ht="12" customHeight="1" x14ac:dyDescent="0.2">
      <c r="C823" s="13"/>
      <c r="D823" s="293"/>
      <c r="E823" s="256" t="str">
        <f t="shared" si="139"/>
        <v/>
      </c>
      <c r="F823" s="256" t="str">
        <f t="shared" si="139"/>
        <v/>
      </c>
      <c r="G823" s="257"/>
      <c r="H823" s="258"/>
      <c r="I823" s="31"/>
    </row>
    <row r="824" spans="3:9" ht="12" customHeight="1" x14ac:dyDescent="0.2">
      <c r="C824" s="13"/>
      <c r="D824" s="293"/>
      <c r="E824" s="256" t="str">
        <f t="shared" si="139"/>
        <v/>
      </c>
      <c r="F824" s="256" t="str">
        <f t="shared" si="139"/>
        <v/>
      </c>
      <c r="G824" s="257"/>
      <c r="H824" s="258"/>
      <c r="I824" s="31"/>
    </row>
    <row r="825" spans="3:9" ht="12" customHeight="1" x14ac:dyDescent="0.2">
      <c r="C825" s="13"/>
      <c r="D825" s="293"/>
      <c r="E825" s="256" t="str">
        <f t="shared" si="139"/>
        <v/>
      </c>
      <c r="F825" s="256" t="str">
        <f t="shared" si="139"/>
        <v/>
      </c>
      <c r="G825" s="257"/>
      <c r="H825" s="258"/>
      <c r="I825" s="31"/>
    </row>
    <row r="826" spans="3:9" ht="12" customHeight="1" x14ac:dyDescent="0.2">
      <c r="C826" s="13"/>
      <c r="D826" s="293"/>
      <c r="E826" s="256" t="str">
        <f t="shared" si="139"/>
        <v/>
      </c>
      <c r="F826" s="256" t="str">
        <f t="shared" si="139"/>
        <v/>
      </c>
      <c r="G826" s="257"/>
      <c r="H826" s="258"/>
      <c r="I826" s="31"/>
    </row>
    <row r="827" spans="3:9" ht="12" customHeight="1" x14ac:dyDescent="0.2">
      <c r="C827" s="13"/>
      <c r="D827" s="293"/>
      <c r="E827" s="256" t="str">
        <f t="shared" si="139"/>
        <v/>
      </c>
      <c r="F827" s="256" t="str">
        <f t="shared" si="139"/>
        <v/>
      </c>
      <c r="G827" s="257"/>
      <c r="H827" s="258"/>
      <c r="I827" s="31"/>
    </row>
    <row r="828" spans="3:9" ht="12" customHeight="1" x14ac:dyDescent="0.2">
      <c r="C828" s="13"/>
      <c r="D828" s="293"/>
      <c r="E828" s="256" t="str">
        <f t="shared" si="139"/>
        <v/>
      </c>
      <c r="F828" s="256" t="str">
        <f t="shared" si="139"/>
        <v/>
      </c>
      <c r="G828" s="257"/>
      <c r="H828" s="258"/>
      <c r="I828" s="31"/>
    </row>
    <row r="829" spans="3:9" ht="12" customHeight="1" x14ac:dyDescent="0.2">
      <c r="C829" s="13"/>
      <c r="D829" s="293"/>
      <c r="E829" s="256" t="str">
        <f t="shared" si="139"/>
        <v/>
      </c>
      <c r="F829" s="256" t="str">
        <f t="shared" si="139"/>
        <v/>
      </c>
      <c r="G829" s="257"/>
      <c r="H829" s="258"/>
      <c r="I829" s="31"/>
    </row>
    <row r="830" spans="3:9" ht="12" customHeight="1" x14ac:dyDescent="0.2">
      <c r="C830" s="13"/>
      <c r="D830" s="293">
        <v>83</v>
      </c>
      <c r="E830" s="252" t="str">
        <f>IF(OR(VLOOKUP(D830,'Services - NHC'!$D$10:$F$149,2,FALSE)="",VLOOKUP(D830,'Services - NHC'!$D$10:$F$149,2,FALSE)="[Enter service]"),"",VLOOKUP(D830,'Services - NHC'!$D$10:$F$149,2,FALSE))</f>
        <v/>
      </c>
      <c r="F830" s="253" t="str">
        <f>IF(OR(VLOOKUP(D830,'Services - NHC'!$D$10:$F$149,3,FALSE)="",VLOOKUP(D830,'Services - NHC'!$D$10:$F$149,3,FALSE)="[Select]"),"",VLOOKUP(D830,'Services - NHC'!$D$10:$F$149,3,FALSE))</f>
        <v/>
      </c>
      <c r="G830" s="254"/>
      <c r="H830" s="255"/>
      <c r="I830" s="31"/>
    </row>
    <row r="831" spans="3:9" ht="12" customHeight="1" x14ac:dyDescent="0.2">
      <c r="C831" s="13"/>
      <c r="D831" s="293"/>
      <c r="E831" s="256" t="str">
        <f t="shared" ref="E831:F839" si="140">E830</f>
        <v/>
      </c>
      <c r="F831" s="256" t="str">
        <f t="shared" si="140"/>
        <v/>
      </c>
      <c r="G831" s="257"/>
      <c r="H831" s="258"/>
      <c r="I831" s="31"/>
    </row>
    <row r="832" spans="3:9" ht="12" customHeight="1" x14ac:dyDescent="0.2">
      <c r="C832" s="13"/>
      <c r="D832" s="293"/>
      <c r="E832" s="256" t="str">
        <f t="shared" si="140"/>
        <v/>
      </c>
      <c r="F832" s="256" t="str">
        <f t="shared" si="140"/>
        <v/>
      </c>
      <c r="G832" s="257"/>
      <c r="H832" s="258"/>
      <c r="I832" s="31"/>
    </row>
    <row r="833" spans="3:9" ht="12" customHeight="1" x14ac:dyDescent="0.2">
      <c r="C833" s="13"/>
      <c r="D833" s="293"/>
      <c r="E833" s="256" t="str">
        <f t="shared" si="140"/>
        <v/>
      </c>
      <c r="F833" s="256" t="str">
        <f t="shared" si="140"/>
        <v/>
      </c>
      <c r="G833" s="257"/>
      <c r="H833" s="258"/>
      <c r="I833" s="31"/>
    </row>
    <row r="834" spans="3:9" ht="12" customHeight="1" x14ac:dyDescent="0.2">
      <c r="C834" s="13"/>
      <c r="D834" s="293"/>
      <c r="E834" s="256" t="str">
        <f t="shared" si="140"/>
        <v/>
      </c>
      <c r="F834" s="256" t="str">
        <f t="shared" si="140"/>
        <v/>
      </c>
      <c r="G834" s="257"/>
      <c r="H834" s="258"/>
      <c r="I834" s="31"/>
    </row>
    <row r="835" spans="3:9" ht="12" customHeight="1" x14ac:dyDescent="0.2">
      <c r="C835" s="13"/>
      <c r="D835" s="293"/>
      <c r="E835" s="256" t="str">
        <f t="shared" si="140"/>
        <v/>
      </c>
      <c r="F835" s="256" t="str">
        <f t="shared" si="140"/>
        <v/>
      </c>
      <c r="G835" s="257"/>
      <c r="H835" s="258"/>
      <c r="I835" s="31"/>
    </row>
    <row r="836" spans="3:9" ht="12" customHeight="1" x14ac:dyDescent="0.2">
      <c r="C836" s="13"/>
      <c r="D836" s="293"/>
      <c r="E836" s="256" t="str">
        <f t="shared" si="140"/>
        <v/>
      </c>
      <c r="F836" s="256" t="str">
        <f t="shared" si="140"/>
        <v/>
      </c>
      <c r="G836" s="257"/>
      <c r="H836" s="258"/>
      <c r="I836" s="31"/>
    </row>
    <row r="837" spans="3:9" ht="12" customHeight="1" x14ac:dyDescent="0.2">
      <c r="C837" s="13"/>
      <c r="D837" s="293"/>
      <c r="E837" s="256" t="str">
        <f t="shared" si="140"/>
        <v/>
      </c>
      <c r="F837" s="256" t="str">
        <f t="shared" si="140"/>
        <v/>
      </c>
      <c r="G837" s="257"/>
      <c r="H837" s="258"/>
      <c r="I837" s="31"/>
    </row>
    <row r="838" spans="3:9" ht="12" customHeight="1" x14ac:dyDescent="0.2">
      <c r="C838" s="13"/>
      <c r="D838" s="293"/>
      <c r="E838" s="256" t="str">
        <f t="shared" si="140"/>
        <v/>
      </c>
      <c r="F838" s="256" t="str">
        <f t="shared" si="140"/>
        <v/>
      </c>
      <c r="G838" s="257"/>
      <c r="H838" s="258"/>
      <c r="I838" s="31"/>
    </row>
    <row r="839" spans="3:9" ht="12" customHeight="1" x14ac:dyDescent="0.2">
      <c r="C839" s="13"/>
      <c r="D839" s="293"/>
      <c r="E839" s="256" t="str">
        <f t="shared" si="140"/>
        <v/>
      </c>
      <c r="F839" s="256" t="str">
        <f t="shared" si="140"/>
        <v/>
      </c>
      <c r="G839" s="257"/>
      <c r="H839" s="258"/>
      <c r="I839" s="31"/>
    </row>
    <row r="840" spans="3:9" ht="12" customHeight="1" x14ac:dyDescent="0.2">
      <c r="C840" s="13"/>
      <c r="D840" s="293">
        <v>84</v>
      </c>
      <c r="E840" s="252" t="str">
        <f>IF(OR(VLOOKUP(D840,'Services - NHC'!$D$10:$F$149,2,FALSE)="",VLOOKUP(D840,'Services - NHC'!$D$10:$F$149,2,FALSE)="[Enter service]"),"",VLOOKUP(D840,'Services - NHC'!$D$10:$F$149,2,FALSE))</f>
        <v/>
      </c>
      <c r="F840" s="253" t="str">
        <f>IF(OR(VLOOKUP(D840,'Services - NHC'!$D$10:$F$149,3,FALSE)="",VLOOKUP(D840,'Services - NHC'!$D$10:$F$149,3,FALSE)="[Select]"),"",VLOOKUP(D840,'Services - NHC'!$D$10:$F$149,3,FALSE))</f>
        <v/>
      </c>
      <c r="G840" s="254"/>
      <c r="H840" s="255"/>
      <c r="I840" s="31"/>
    </row>
    <row r="841" spans="3:9" ht="12" customHeight="1" x14ac:dyDescent="0.2">
      <c r="C841" s="13"/>
      <c r="D841" s="293"/>
      <c r="E841" s="256" t="str">
        <f t="shared" ref="E841:F849" si="141">E840</f>
        <v/>
      </c>
      <c r="F841" s="256" t="str">
        <f t="shared" si="141"/>
        <v/>
      </c>
      <c r="G841" s="257"/>
      <c r="H841" s="258"/>
      <c r="I841" s="31"/>
    </row>
    <row r="842" spans="3:9" ht="12" customHeight="1" x14ac:dyDescent="0.2">
      <c r="C842" s="13"/>
      <c r="D842" s="293"/>
      <c r="E842" s="256" t="str">
        <f t="shared" si="141"/>
        <v/>
      </c>
      <c r="F842" s="256" t="str">
        <f t="shared" si="141"/>
        <v/>
      </c>
      <c r="G842" s="257"/>
      <c r="H842" s="258"/>
      <c r="I842" s="31"/>
    </row>
    <row r="843" spans="3:9" ht="12" customHeight="1" x14ac:dyDescent="0.2">
      <c r="C843" s="13"/>
      <c r="D843" s="293"/>
      <c r="E843" s="256" t="str">
        <f t="shared" si="141"/>
        <v/>
      </c>
      <c r="F843" s="256" t="str">
        <f t="shared" si="141"/>
        <v/>
      </c>
      <c r="G843" s="257"/>
      <c r="H843" s="258"/>
      <c r="I843" s="31"/>
    </row>
    <row r="844" spans="3:9" ht="12" customHeight="1" x14ac:dyDescent="0.2">
      <c r="C844" s="13"/>
      <c r="D844" s="293"/>
      <c r="E844" s="256" t="str">
        <f t="shared" si="141"/>
        <v/>
      </c>
      <c r="F844" s="256" t="str">
        <f t="shared" si="141"/>
        <v/>
      </c>
      <c r="G844" s="257"/>
      <c r="H844" s="258"/>
      <c r="I844" s="31"/>
    </row>
    <row r="845" spans="3:9" ht="12" customHeight="1" x14ac:dyDescent="0.2">
      <c r="C845" s="13"/>
      <c r="D845" s="293"/>
      <c r="E845" s="256" t="str">
        <f t="shared" si="141"/>
        <v/>
      </c>
      <c r="F845" s="256" t="str">
        <f t="shared" si="141"/>
        <v/>
      </c>
      <c r="G845" s="257"/>
      <c r="H845" s="258"/>
      <c r="I845" s="31"/>
    </row>
    <row r="846" spans="3:9" ht="12" customHeight="1" x14ac:dyDescent="0.2">
      <c r="C846" s="13"/>
      <c r="D846" s="293"/>
      <c r="E846" s="256" t="str">
        <f t="shared" si="141"/>
        <v/>
      </c>
      <c r="F846" s="256" t="str">
        <f t="shared" si="141"/>
        <v/>
      </c>
      <c r="G846" s="257"/>
      <c r="H846" s="258"/>
      <c r="I846" s="31"/>
    </row>
    <row r="847" spans="3:9" ht="12" customHeight="1" x14ac:dyDescent="0.2">
      <c r="C847" s="13"/>
      <c r="D847" s="293"/>
      <c r="E847" s="256" t="str">
        <f t="shared" si="141"/>
        <v/>
      </c>
      <c r="F847" s="256" t="str">
        <f t="shared" si="141"/>
        <v/>
      </c>
      <c r="G847" s="257"/>
      <c r="H847" s="258"/>
      <c r="I847" s="31"/>
    </row>
    <row r="848" spans="3:9" ht="12" customHeight="1" x14ac:dyDescent="0.2">
      <c r="C848" s="13"/>
      <c r="D848" s="293"/>
      <c r="E848" s="256" t="str">
        <f t="shared" si="141"/>
        <v/>
      </c>
      <c r="F848" s="256" t="str">
        <f t="shared" si="141"/>
        <v/>
      </c>
      <c r="G848" s="257"/>
      <c r="H848" s="258"/>
      <c r="I848" s="31"/>
    </row>
    <row r="849" spans="3:9" ht="12" customHeight="1" x14ac:dyDescent="0.2">
      <c r="C849" s="13"/>
      <c r="D849" s="293"/>
      <c r="E849" s="256" t="str">
        <f t="shared" si="141"/>
        <v/>
      </c>
      <c r="F849" s="256" t="str">
        <f t="shared" si="141"/>
        <v/>
      </c>
      <c r="G849" s="257"/>
      <c r="H849" s="258"/>
      <c r="I849" s="31"/>
    </row>
    <row r="850" spans="3:9" ht="12" customHeight="1" x14ac:dyDescent="0.2">
      <c r="C850" s="13"/>
      <c r="D850" s="293">
        <v>85</v>
      </c>
      <c r="E850" s="252" t="str">
        <f>IF(OR(VLOOKUP(D850,'Services - NHC'!$D$10:$F$149,2,FALSE)="",VLOOKUP(D850,'Services - NHC'!$D$10:$F$149,2,FALSE)="[Enter service]"),"",VLOOKUP(D850,'Services - NHC'!$D$10:$F$149,2,FALSE))</f>
        <v/>
      </c>
      <c r="F850" s="253" t="str">
        <f>IF(OR(VLOOKUP(D850,'Services - NHC'!$D$10:$F$149,3,FALSE)="",VLOOKUP(D850,'Services - NHC'!$D$10:$F$149,3,FALSE)="[Select]"),"",VLOOKUP(D850,'Services - NHC'!$D$10:$F$149,3,FALSE))</f>
        <v/>
      </c>
      <c r="G850" s="254"/>
      <c r="H850" s="255"/>
      <c r="I850" s="31"/>
    </row>
    <row r="851" spans="3:9" ht="12" customHeight="1" x14ac:dyDescent="0.2">
      <c r="C851" s="13"/>
      <c r="D851" s="293"/>
      <c r="E851" s="256" t="str">
        <f t="shared" ref="E851:F859" si="142">E850</f>
        <v/>
      </c>
      <c r="F851" s="256" t="str">
        <f t="shared" si="142"/>
        <v/>
      </c>
      <c r="G851" s="257"/>
      <c r="H851" s="258"/>
      <c r="I851" s="31"/>
    </row>
    <row r="852" spans="3:9" ht="12" customHeight="1" x14ac:dyDescent="0.2">
      <c r="C852" s="13"/>
      <c r="D852" s="293"/>
      <c r="E852" s="256" t="str">
        <f t="shared" si="142"/>
        <v/>
      </c>
      <c r="F852" s="256" t="str">
        <f t="shared" si="142"/>
        <v/>
      </c>
      <c r="G852" s="257"/>
      <c r="H852" s="258"/>
      <c r="I852" s="31"/>
    </row>
    <row r="853" spans="3:9" ht="12" customHeight="1" x14ac:dyDescent="0.2">
      <c r="C853" s="13"/>
      <c r="D853" s="293"/>
      <c r="E853" s="256" t="str">
        <f t="shared" si="142"/>
        <v/>
      </c>
      <c r="F853" s="256" t="str">
        <f t="shared" si="142"/>
        <v/>
      </c>
      <c r="G853" s="257"/>
      <c r="H853" s="258"/>
      <c r="I853" s="31"/>
    </row>
    <row r="854" spans="3:9" ht="12" customHeight="1" x14ac:dyDescent="0.2">
      <c r="C854" s="13"/>
      <c r="D854" s="293"/>
      <c r="E854" s="256" t="str">
        <f t="shared" si="142"/>
        <v/>
      </c>
      <c r="F854" s="256" t="str">
        <f t="shared" si="142"/>
        <v/>
      </c>
      <c r="G854" s="257"/>
      <c r="H854" s="258"/>
      <c r="I854" s="31"/>
    </row>
    <row r="855" spans="3:9" ht="12" customHeight="1" x14ac:dyDescent="0.2">
      <c r="C855" s="13"/>
      <c r="D855" s="293"/>
      <c r="E855" s="256" t="str">
        <f t="shared" si="142"/>
        <v/>
      </c>
      <c r="F855" s="256" t="str">
        <f t="shared" si="142"/>
        <v/>
      </c>
      <c r="G855" s="257"/>
      <c r="H855" s="258"/>
      <c r="I855" s="31"/>
    </row>
    <row r="856" spans="3:9" ht="12" customHeight="1" x14ac:dyDescent="0.2">
      <c r="C856" s="13"/>
      <c r="D856" s="293"/>
      <c r="E856" s="256" t="str">
        <f t="shared" si="142"/>
        <v/>
      </c>
      <c r="F856" s="256" t="str">
        <f t="shared" si="142"/>
        <v/>
      </c>
      <c r="G856" s="257"/>
      <c r="H856" s="258"/>
      <c r="I856" s="31"/>
    </row>
    <row r="857" spans="3:9" ht="12" customHeight="1" x14ac:dyDescent="0.2">
      <c r="C857" s="13"/>
      <c r="D857" s="293"/>
      <c r="E857" s="256" t="str">
        <f t="shared" si="142"/>
        <v/>
      </c>
      <c r="F857" s="256" t="str">
        <f t="shared" si="142"/>
        <v/>
      </c>
      <c r="G857" s="257"/>
      <c r="H857" s="258"/>
      <c r="I857" s="31"/>
    </row>
    <row r="858" spans="3:9" ht="12" customHeight="1" x14ac:dyDescent="0.2">
      <c r="C858" s="13"/>
      <c r="D858" s="293"/>
      <c r="E858" s="256" t="str">
        <f t="shared" si="142"/>
        <v/>
      </c>
      <c r="F858" s="256" t="str">
        <f t="shared" si="142"/>
        <v/>
      </c>
      <c r="G858" s="257"/>
      <c r="H858" s="258"/>
      <c r="I858" s="31"/>
    </row>
    <row r="859" spans="3:9" ht="12" customHeight="1" x14ac:dyDescent="0.2">
      <c r="C859" s="13"/>
      <c r="D859" s="293"/>
      <c r="E859" s="256" t="str">
        <f t="shared" si="142"/>
        <v/>
      </c>
      <c r="F859" s="256" t="str">
        <f t="shared" si="142"/>
        <v/>
      </c>
      <c r="G859" s="257"/>
      <c r="H859" s="258"/>
      <c r="I859" s="31"/>
    </row>
    <row r="860" spans="3:9" ht="12" customHeight="1" x14ac:dyDescent="0.2">
      <c r="C860" s="13"/>
      <c r="D860" s="293">
        <v>86</v>
      </c>
      <c r="E860" s="252" t="str">
        <f>IF(OR(VLOOKUP(D860,'Services - NHC'!$D$10:$F$149,2,FALSE)="",VLOOKUP(D860,'Services - NHC'!$D$10:$F$149,2,FALSE)="[Enter service]"),"",VLOOKUP(D860,'Services - NHC'!$D$10:$F$149,2,FALSE))</f>
        <v/>
      </c>
      <c r="F860" s="253" t="str">
        <f>IF(OR(VLOOKUP(D860,'Services - NHC'!$D$10:$F$149,3,FALSE)="",VLOOKUP(D860,'Services - NHC'!$D$10:$F$149,3,FALSE)="[Select]"),"",VLOOKUP(D860,'Services - NHC'!$D$10:$F$149,3,FALSE))</f>
        <v/>
      </c>
      <c r="G860" s="254"/>
      <c r="H860" s="255"/>
      <c r="I860" s="31"/>
    </row>
    <row r="861" spans="3:9" ht="12" customHeight="1" x14ac:dyDescent="0.2">
      <c r="C861" s="13"/>
      <c r="D861" s="293"/>
      <c r="E861" s="256" t="str">
        <f t="shared" ref="E861:F869" si="143">E860</f>
        <v/>
      </c>
      <c r="F861" s="256" t="str">
        <f t="shared" si="143"/>
        <v/>
      </c>
      <c r="G861" s="257"/>
      <c r="H861" s="258"/>
      <c r="I861" s="31"/>
    </row>
    <row r="862" spans="3:9" ht="12" customHeight="1" x14ac:dyDescent="0.2">
      <c r="C862" s="13"/>
      <c r="D862" s="293"/>
      <c r="E862" s="256" t="str">
        <f t="shared" si="143"/>
        <v/>
      </c>
      <c r="F862" s="256" t="str">
        <f t="shared" si="143"/>
        <v/>
      </c>
      <c r="G862" s="257"/>
      <c r="H862" s="258"/>
      <c r="I862" s="31"/>
    </row>
    <row r="863" spans="3:9" ht="12" customHeight="1" x14ac:dyDescent="0.2">
      <c r="C863" s="13"/>
      <c r="D863" s="293"/>
      <c r="E863" s="256" t="str">
        <f t="shared" si="143"/>
        <v/>
      </c>
      <c r="F863" s="256" t="str">
        <f t="shared" si="143"/>
        <v/>
      </c>
      <c r="G863" s="257"/>
      <c r="H863" s="258"/>
      <c r="I863" s="31"/>
    </row>
    <row r="864" spans="3:9" ht="12" customHeight="1" x14ac:dyDescent="0.2">
      <c r="C864" s="13"/>
      <c r="D864" s="293"/>
      <c r="E864" s="256" t="str">
        <f t="shared" si="143"/>
        <v/>
      </c>
      <c r="F864" s="256" t="str">
        <f t="shared" si="143"/>
        <v/>
      </c>
      <c r="G864" s="257"/>
      <c r="H864" s="258"/>
      <c r="I864" s="31"/>
    </row>
    <row r="865" spans="3:9" ht="12" customHeight="1" x14ac:dyDescent="0.2">
      <c r="C865" s="13"/>
      <c r="D865" s="293"/>
      <c r="E865" s="256" t="str">
        <f t="shared" si="143"/>
        <v/>
      </c>
      <c r="F865" s="256" t="str">
        <f t="shared" si="143"/>
        <v/>
      </c>
      <c r="G865" s="257"/>
      <c r="H865" s="258"/>
      <c r="I865" s="31"/>
    </row>
    <row r="866" spans="3:9" ht="12" customHeight="1" x14ac:dyDescent="0.2">
      <c r="C866" s="13"/>
      <c r="D866" s="293"/>
      <c r="E866" s="256" t="str">
        <f t="shared" si="143"/>
        <v/>
      </c>
      <c r="F866" s="256" t="str">
        <f t="shared" si="143"/>
        <v/>
      </c>
      <c r="G866" s="257"/>
      <c r="H866" s="258"/>
      <c r="I866" s="31"/>
    </row>
    <row r="867" spans="3:9" ht="12" customHeight="1" x14ac:dyDescent="0.2">
      <c r="C867" s="13"/>
      <c r="D867" s="293"/>
      <c r="E867" s="256" t="str">
        <f t="shared" si="143"/>
        <v/>
      </c>
      <c r="F867" s="256" t="str">
        <f t="shared" si="143"/>
        <v/>
      </c>
      <c r="G867" s="257"/>
      <c r="H867" s="258"/>
      <c r="I867" s="31"/>
    </row>
    <row r="868" spans="3:9" ht="12" customHeight="1" x14ac:dyDescent="0.2">
      <c r="C868" s="13"/>
      <c r="D868" s="293"/>
      <c r="E868" s="256" t="str">
        <f t="shared" si="143"/>
        <v/>
      </c>
      <c r="F868" s="256" t="str">
        <f t="shared" si="143"/>
        <v/>
      </c>
      <c r="G868" s="257"/>
      <c r="H868" s="258"/>
      <c r="I868" s="31"/>
    </row>
    <row r="869" spans="3:9" ht="12" customHeight="1" x14ac:dyDescent="0.2">
      <c r="C869" s="13"/>
      <c r="D869" s="293"/>
      <c r="E869" s="256" t="str">
        <f t="shared" si="143"/>
        <v/>
      </c>
      <c r="F869" s="256" t="str">
        <f t="shared" si="143"/>
        <v/>
      </c>
      <c r="G869" s="257"/>
      <c r="H869" s="258"/>
      <c r="I869" s="31"/>
    </row>
    <row r="870" spans="3:9" ht="12" customHeight="1" x14ac:dyDescent="0.2">
      <c r="C870" s="13"/>
      <c r="D870" s="293">
        <v>87</v>
      </c>
      <c r="E870" s="252" t="str">
        <f>IF(OR(VLOOKUP(D870,'Services - NHC'!$D$10:$F$149,2,FALSE)="",VLOOKUP(D870,'Services - NHC'!$D$10:$F$149,2,FALSE)="[Enter service]"),"",VLOOKUP(D870,'Services - NHC'!$D$10:$F$149,2,FALSE))</f>
        <v/>
      </c>
      <c r="F870" s="253" t="str">
        <f>IF(OR(VLOOKUP(D870,'Services - NHC'!$D$10:$F$149,3,FALSE)="",VLOOKUP(D870,'Services - NHC'!$D$10:$F$149,3,FALSE)="[Select]"),"",VLOOKUP(D870,'Services - NHC'!$D$10:$F$149,3,FALSE))</f>
        <v/>
      </c>
      <c r="G870" s="254"/>
      <c r="H870" s="255"/>
      <c r="I870" s="31"/>
    </row>
    <row r="871" spans="3:9" ht="12" customHeight="1" x14ac:dyDescent="0.2">
      <c r="C871" s="13"/>
      <c r="D871" s="293"/>
      <c r="E871" s="256" t="str">
        <f t="shared" ref="E871:F879" si="144">E870</f>
        <v/>
      </c>
      <c r="F871" s="256" t="str">
        <f t="shared" si="144"/>
        <v/>
      </c>
      <c r="G871" s="257"/>
      <c r="H871" s="258"/>
      <c r="I871" s="31"/>
    </row>
    <row r="872" spans="3:9" ht="12" customHeight="1" x14ac:dyDescent="0.2">
      <c r="C872" s="13"/>
      <c r="D872" s="293"/>
      <c r="E872" s="256" t="str">
        <f t="shared" si="144"/>
        <v/>
      </c>
      <c r="F872" s="256" t="str">
        <f t="shared" si="144"/>
        <v/>
      </c>
      <c r="G872" s="257"/>
      <c r="H872" s="258"/>
      <c r="I872" s="31"/>
    </row>
    <row r="873" spans="3:9" ht="12" customHeight="1" x14ac:dyDescent="0.2">
      <c r="C873" s="13"/>
      <c r="D873" s="293"/>
      <c r="E873" s="256" t="str">
        <f t="shared" si="144"/>
        <v/>
      </c>
      <c r="F873" s="256" t="str">
        <f t="shared" si="144"/>
        <v/>
      </c>
      <c r="G873" s="257"/>
      <c r="H873" s="258"/>
      <c r="I873" s="31"/>
    </row>
    <row r="874" spans="3:9" ht="12" customHeight="1" x14ac:dyDescent="0.2">
      <c r="C874" s="13"/>
      <c r="D874" s="293"/>
      <c r="E874" s="256" t="str">
        <f t="shared" si="144"/>
        <v/>
      </c>
      <c r="F874" s="256" t="str">
        <f t="shared" si="144"/>
        <v/>
      </c>
      <c r="G874" s="257"/>
      <c r="H874" s="258"/>
      <c r="I874" s="31"/>
    </row>
    <row r="875" spans="3:9" ht="12" customHeight="1" x14ac:dyDescent="0.2">
      <c r="C875" s="13"/>
      <c r="D875" s="293"/>
      <c r="E875" s="256" t="str">
        <f t="shared" si="144"/>
        <v/>
      </c>
      <c r="F875" s="256" t="str">
        <f t="shared" si="144"/>
        <v/>
      </c>
      <c r="G875" s="257"/>
      <c r="H875" s="258"/>
      <c r="I875" s="31"/>
    </row>
    <row r="876" spans="3:9" ht="12" customHeight="1" x14ac:dyDescent="0.2">
      <c r="C876" s="13"/>
      <c r="D876" s="293"/>
      <c r="E876" s="256" t="str">
        <f t="shared" si="144"/>
        <v/>
      </c>
      <c r="F876" s="256" t="str">
        <f t="shared" si="144"/>
        <v/>
      </c>
      <c r="G876" s="257"/>
      <c r="H876" s="258"/>
      <c r="I876" s="31"/>
    </row>
    <row r="877" spans="3:9" ht="12" customHeight="1" x14ac:dyDescent="0.2">
      <c r="C877" s="13"/>
      <c r="D877" s="293"/>
      <c r="E877" s="256" t="str">
        <f t="shared" si="144"/>
        <v/>
      </c>
      <c r="F877" s="256" t="str">
        <f t="shared" si="144"/>
        <v/>
      </c>
      <c r="G877" s="257"/>
      <c r="H877" s="258"/>
      <c r="I877" s="31"/>
    </row>
    <row r="878" spans="3:9" ht="12" customHeight="1" x14ac:dyDescent="0.2">
      <c r="C878" s="13"/>
      <c r="D878" s="293"/>
      <c r="E878" s="256" t="str">
        <f t="shared" si="144"/>
        <v/>
      </c>
      <c r="F878" s="256" t="str">
        <f t="shared" si="144"/>
        <v/>
      </c>
      <c r="G878" s="257"/>
      <c r="H878" s="258"/>
      <c r="I878" s="31"/>
    </row>
    <row r="879" spans="3:9" ht="12" customHeight="1" x14ac:dyDescent="0.2">
      <c r="C879" s="13"/>
      <c r="D879" s="293"/>
      <c r="E879" s="256" t="str">
        <f t="shared" si="144"/>
        <v/>
      </c>
      <c r="F879" s="256" t="str">
        <f t="shared" si="144"/>
        <v/>
      </c>
      <c r="G879" s="257"/>
      <c r="H879" s="258"/>
      <c r="I879" s="31"/>
    </row>
    <row r="880" spans="3:9" ht="12" customHeight="1" x14ac:dyDescent="0.2">
      <c r="C880" s="13"/>
      <c r="D880" s="293">
        <v>88</v>
      </c>
      <c r="E880" s="252" t="str">
        <f>IF(OR(VLOOKUP(D880,'Services - NHC'!$D$10:$F$149,2,FALSE)="",VLOOKUP(D880,'Services - NHC'!$D$10:$F$149,2,FALSE)="[Enter service]"),"",VLOOKUP(D880,'Services - NHC'!$D$10:$F$149,2,FALSE))</f>
        <v/>
      </c>
      <c r="F880" s="253" t="str">
        <f>IF(OR(VLOOKUP(D880,'Services - NHC'!$D$10:$F$149,3,FALSE)="",VLOOKUP(D880,'Services - NHC'!$D$10:$F$149,3,FALSE)="[Select]"),"",VLOOKUP(D880,'Services - NHC'!$D$10:$F$149,3,FALSE))</f>
        <v/>
      </c>
      <c r="G880" s="254"/>
      <c r="H880" s="255"/>
      <c r="I880" s="31"/>
    </row>
    <row r="881" spans="3:9" ht="12" customHeight="1" x14ac:dyDescent="0.2">
      <c r="C881" s="13"/>
      <c r="D881" s="293"/>
      <c r="E881" s="256" t="str">
        <f t="shared" ref="E881:F889" si="145">E880</f>
        <v/>
      </c>
      <c r="F881" s="256" t="str">
        <f t="shared" si="145"/>
        <v/>
      </c>
      <c r="G881" s="257"/>
      <c r="H881" s="258"/>
      <c r="I881" s="31"/>
    </row>
    <row r="882" spans="3:9" ht="12" customHeight="1" x14ac:dyDescent="0.2">
      <c r="C882" s="13"/>
      <c r="D882" s="293"/>
      <c r="E882" s="256" t="str">
        <f t="shared" si="145"/>
        <v/>
      </c>
      <c r="F882" s="256" t="str">
        <f t="shared" si="145"/>
        <v/>
      </c>
      <c r="G882" s="257"/>
      <c r="H882" s="258"/>
      <c r="I882" s="31"/>
    </row>
    <row r="883" spans="3:9" ht="12" customHeight="1" x14ac:dyDescent="0.2">
      <c r="C883" s="13"/>
      <c r="D883" s="293"/>
      <c r="E883" s="256" t="str">
        <f t="shared" si="145"/>
        <v/>
      </c>
      <c r="F883" s="256" t="str">
        <f t="shared" si="145"/>
        <v/>
      </c>
      <c r="G883" s="257"/>
      <c r="H883" s="258"/>
      <c r="I883" s="31"/>
    </row>
    <row r="884" spans="3:9" ht="12" customHeight="1" x14ac:dyDescent="0.2">
      <c r="C884" s="13"/>
      <c r="D884" s="293"/>
      <c r="E884" s="256" t="str">
        <f t="shared" si="145"/>
        <v/>
      </c>
      <c r="F884" s="256" t="str">
        <f t="shared" si="145"/>
        <v/>
      </c>
      <c r="G884" s="257"/>
      <c r="H884" s="258"/>
      <c r="I884" s="31"/>
    </row>
    <row r="885" spans="3:9" ht="12" customHeight="1" x14ac:dyDescent="0.2">
      <c r="C885" s="13"/>
      <c r="D885" s="293"/>
      <c r="E885" s="256" t="str">
        <f t="shared" si="145"/>
        <v/>
      </c>
      <c r="F885" s="256" t="str">
        <f t="shared" si="145"/>
        <v/>
      </c>
      <c r="G885" s="257"/>
      <c r="H885" s="258"/>
      <c r="I885" s="31"/>
    </row>
    <row r="886" spans="3:9" ht="12" customHeight="1" x14ac:dyDescent="0.2">
      <c r="C886" s="13"/>
      <c r="D886" s="293"/>
      <c r="E886" s="256" t="str">
        <f t="shared" si="145"/>
        <v/>
      </c>
      <c r="F886" s="256" t="str">
        <f t="shared" si="145"/>
        <v/>
      </c>
      <c r="G886" s="257"/>
      <c r="H886" s="258"/>
      <c r="I886" s="31"/>
    </row>
    <row r="887" spans="3:9" ht="12" customHeight="1" x14ac:dyDescent="0.2">
      <c r="C887" s="13"/>
      <c r="D887" s="293"/>
      <c r="E887" s="256" t="str">
        <f t="shared" si="145"/>
        <v/>
      </c>
      <c r="F887" s="256" t="str">
        <f t="shared" si="145"/>
        <v/>
      </c>
      <c r="G887" s="257"/>
      <c r="H887" s="258"/>
      <c r="I887" s="31"/>
    </row>
    <row r="888" spans="3:9" ht="12" customHeight="1" x14ac:dyDescent="0.2">
      <c r="C888" s="13"/>
      <c r="D888" s="293"/>
      <c r="E888" s="256" t="str">
        <f t="shared" si="145"/>
        <v/>
      </c>
      <c r="F888" s="256" t="str">
        <f t="shared" si="145"/>
        <v/>
      </c>
      <c r="G888" s="257"/>
      <c r="H888" s="258"/>
      <c r="I888" s="31"/>
    </row>
    <row r="889" spans="3:9" ht="12" customHeight="1" x14ac:dyDescent="0.2">
      <c r="C889" s="13"/>
      <c r="D889" s="293"/>
      <c r="E889" s="256" t="str">
        <f t="shared" si="145"/>
        <v/>
      </c>
      <c r="F889" s="256" t="str">
        <f t="shared" si="145"/>
        <v/>
      </c>
      <c r="G889" s="257"/>
      <c r="H889" s="258"/>
      <c r="I889" s="31"/>
    </row>
    <row r="890" spans="3:9" ht="12" customHeight="1" x14ac:dyDescent="0.2">
      <c r="C890" s="13"/>
      <c r="D890" s="293">
        <v>89</v>
      </c>
      <c r="E890" s="252" t="str">
        <f>IF(OR(VLOOKUP(D890,'Services - NHC'!$D$10:$F$149,2,FALSE)="",VLOOKUP(D890,'Services - NHC'!$D$10:$F$149,2,FALSE)="[Enter service]"),"",VLOOKUP(D890,'Services - NHC'!$D$10:$F$149,2,FALSE))</f>
        <v/>
      </c>
      <c r="F890" s="253" t="str">
        <f>IF(OR(VLOOKUP(D890,'Services - NHC'!$D$10:$F$149,3,FALSE)="",VLOOKUP(D890,'Services - NHC'!$D$10:$F$149,3,FALSE)="[Select]"),"",VLOOKUP(D890,'Services - NHC'!$D$10:$F$149,3,FALSE))</f>
        <v/>
      </c>
      <c r="G890" s="254"/>
      <c r="H890" s="255"/>
      <c r="I890" s="31"/>
    </row>
    <row r="891" spans="3:9" ht="12" customHeight="1" x14ac:dyDescent="0.2">
      <c r="C891" s="13"/>
      <c r="D891" s="293"/>
      <c r="E891" s="256" t="str">
        <f t="shared" ref="E891:F899" si="146">E890</f>
        <v/>
      </c>
      <c r="F891" s="256" t="str">
        <f t="shared" si="146"/>
        <v/>
      </c>
      <c r="G891" s="257"/>
      <c r="H891" s="258"/>
      <c r="I891" s="31"/>
    </row>
    <row r="892" spans="3:9" ht="12" customHeight="1" x14ac:dyDescent="0.2">
      <c r="C892" s="13"/>
      <c r="D892" s="293"/>
      <c r="E892" s="256" t="str">
        <f t="shared" si="146"/>
        <v/>
      </c>
      <c r="F892" s="256" t="str">
        <f t="shared" si="146"/>
        <v/>
      </c>
      <c r="G892" s="257"/>
      <c r="H892" s="258"/>
      <c r="I892" s="31"/>
    </row>
    <row r="893" spans="3:9" ht="12" customHeight="1" x14ac:dyDescent="0.2">
      <c r="C893" s="13"/>
      <c r="D893" s="293"/>
      <c r="E893" s="256" t="str">
        <f t="shared" si="146"/>
        <v/>
      </c>
      <c r="F893" s="256" t="str">
        <f t="shared" si="146"/>
        <v/>
      </c>
      <c r="G893" s="257"/>
      <c r="H893" s="258"/>
      <c r="I893" s="31"/>
    </row>
    <row r="894" spans="3:9" ht="12" customHeight="1" x14ac:dyDescent="0.2">
      <c r="C894" s="13"/>
      <c r="D894" s="293"/>
      <c r="E894" s="256" t="str">
        <f t="shared" si="146"/>
        <v/>
      </c>
      <c r="F894" s="256" t="str">
        <f t="shared" si="146"/>
        <v/>
      </c>
      <c r="G894" s="257"/>
      <c r="H894" s="258"/>
      <c r="I894" s="31"/>
    </row>
    <row r="895" spans="3:9" ht="12" customHeight="1" x14ac:dyDescent="0.2">
      <c r="C895" s="13"/>
      <c r="D895" s="293"/>
      <c r="E895" s="256" t="str">
        <f t="shared" si="146"/>
        <v/>
      </c>
      <c r="F895" s="256" t="str">
        <f t="shared" si="146"/>
        <v/>
      </c>
      <c r="G895" s="257"/>
      <c r="H895" s="258"/>
      <c r="I895" s="31"/>
    </row>
    <row r="896" spans="3:9" ht="12" customHeight="1" x14ac:dyDescent="0.2">
      <c r="C896" s="13"/>
      <c r="D896" s="293"/>
      <c r="E896" s="256" t="str">
        <f t="shared" si="146"/>
        <v/>
      </c>
      <c r="F896" s="256" t="str">
        <f t="shared" si="146"/>
        <v/>
      </c>
      <c r="G896" s="257"/>
      <c r="H896" s="258"/>
      <c r="I896" s="31"/>
    </row>
    <row r="897" spans="3:9" ht="12" customHeight="1" x14ac:dyDescent="0.2">
      <c r="C897" s="13"/>
      <c r="D897" s="293"/>
      <c r="E897" s="256" t="str">
        <f t="shared" si="146"/>
        <v/>
      </c>
      <c r="F897" s="256" t="str">
        <f t="shared" si="146"/>
        <v/>
      </c>
      <c r="G897" s="257"/>
      <c r="H897" s="258"/>
      <c r="I897" s="31"/>
    </row>
    <row r="898" spans="3:9" ht="12" customHeight="1" x14ac:dyDescent="0.2">
      <c r="C898" s="13"/>
      <c r="D898" s="293"/>
      <c r="E898" s="256" t="str">
        <f t="shared" si="146"/>
        <v/>
      </c>
      <c r="F898" s="256" t="str">
        <f t="shared" si="146"/>
        <v/>
      </c>
      <c r="G898" s="257"/>
      <c r="H898" s="258"/>
      <c r="I898" s="31"/>
    </row>
    <row r="899" spans="3:9" ht="12" customHeight="1" x14ac:dyDescent="0.2">
      <c r="C899" s="13"/>
      <c r="D899" s="293"/>
      <c r="E899" s="256" t="str">
        <f t="shared" si="146"/>
        <v/>
      </c>
      <c r="F899" s="256" t="str">
        <f t="shared" si="146"/>
        <v/>
      </c>
      <c r="G899" s="257"/>
      <c r="H899" s="258"/>
      <c r="I899" s="31"/>
    </row>
    <row r="900" spans="3:9" ht="12" customHeight="1" x14ac:dyDescent="0.2">
      <c r="C900" s="13"/>
      <c r="D900" s="293">
        <v>90</v>
      </c>
      <c r="E900" s="252" t="str">
        <f>IF(OR(VLOOKUP(D900,'Services - NHC'!$D$10:$F$149,2,FALSE)="",VLOOKUP(D900,'Services - NHC'!$D$10:$F$149,2,FALSE)="[Enter service]"),"",VLOOKUP(D900,'Services - NHC'!$D$10:$F$149,2,FALSE))</f>
        <v/>
      </c>
      <c r="F900" s="253" t="str">
        <f>IF(OR(VLOOKUP(D900,'Services - NHC'!$D$10:$F$149,3,FALSE)="",VLOOKUP(D900,'Services - NHC'!$D$10:$F$149,3,FALSE)="[Select]"),"",VLOOKUP(D900,'Services - NHC'!$D$10:$F$149,3,FALSE))</f>
        <v/>
      </c>
      <c r="G900" s="254"/>
      <c r="H900" s="255"/>
      <c r="I900" s="31"/>
    </row>
    <row r="901" spans="3:9" ht="12" customHeight="1" x14ac:dyDescent="0.2">
      <c r="C901" s="13"/>
      <c r="D901" s="293"/>
      <c r="E901" s="256" t="str">
        <f t="shared" ref="E901:F909" si="147">E900</f>
        <v/>
      </c>
      <c r="F901" s="256" t="str">
        <f t="shared" si="147"/>
        <v/>
      </c>
      <c r="G901" s="257"/>
      <c r="H901" s="258"/>
      <c r="I901" s="31"/>
    </row>
    <row r="902" spans="3:9" ht="12" customHeight="1" x14ac:dyDescent="0.2">
      <c r="C902" s="13"/>
      <c r="D902" s="293"/>
      <c r="E902" s="256" t="str">
        <f t="shared" si="147"/>
        <v/>
      </c>
      <c r="F902" s="256" t="str">
        <f t="shared" si="147"/>
        <v/>
      </c>
      <c r="G902" s="257"/>
      <c r="H902" s="258"/>
      <c r="I902" s="31"/>
    </row>
    <row r="903" spans="3:9" ht="12" customHeight="1" x14ac:dyDescent="0.2">
      <c r="C903" s="13"/>
      <c r="D903" s="293"/>
      <c r="E903" s="256" t="str">
        <f t="shared" si="147"/>
        <v/>
      </c>
      <c r="F903" s="256" t="str">
        <f t="shared" si="147"/>
        <v/>
      </c>
      <c r="G903" s="257"/>
      <c r="H903" s="258"/>
      <c r="I903" s="31"/>
    </row>
    <row r="904" spans="3:9" ht="12" customHeight="1" x14ac:dyDescent="0.2">
      <c r="C904" s="13"/>
      <c r="D904" s="293"/>
      <c r="E904" s="256" t="str">
        <f t="shared" si="147"/>
        <v/>
      </c>
      <c r="F904" s="256" t="str">
        <f t="shared" si="147"/>
        <v/>
      </c>
      <c r="G904" s="257"/>
      <c r="H904" s="258"/>
      <c r="I904" s="31"/>
    </row>
    <row r="905" spans="3:9" ht="12" customHeight="1" x14ac:dyDescent="0.2">
      <c r="C905" s="13"/>
      <c r="D905" s="293"/>
      <c r="E905" s="256" t="str">
        <f t="shared" si="147"/>
        <v/>
      </c>
      <c r="F905" s="256" t="str">
        <f t="shared" si="147"/>
        <v/>
      </c>
      <c r="G905" s="257"/>
      <c r="H905" s="258"/>
      <c r="I905" s="31"/>
    </row>
    <row r="906" spans="3:9" ht="12" customHeight="1" x14ac:dyDescent="0.2">
      <c r="C906" s="13"/>
      <c r="D906" s="293"/>
      <c r="E906" s="256" t="str">
        <f t="shared" si="147"/>
        <v/>
      </c>
      <c r="F906" s="256" t="str">
        <f t="shared" si="147"/>
        <v/>
      </c>
      <c r="G906" s="257"/>
      <c r="H906" s="258"/>
      <c r="I906" s="31"/>
    </row>
    <row r="907" spans="3:9" ht="12" customHeight="1" x14ac:dyDescent="0.2">
      <c r="C907" s="13"/>
      <c r="D907" s="293"/>
      <c r="E907" s="256" t="str">
        <f t="shared" si="147"/>
        <v/>
      </c>
      <c r="F907" s="256" t="str">
        <f t="shared" si="147"/>
        <v/>
      </c>
      <c r="G907" s="257"/>
      <c r="H907" s="258"/>
      <c r="I907" s="31"/>
    </row>
    <row r="908" spans="3:9" ht="12" customHeight="1" x14ac:dyDescent="0.2">
      <c r="C908" s="13"/>
      <c r="D908" s="293"/>
      <c r="E908" s="256" t="str">
        <f t="shared" si="147"/>
        <v/>
      </c>
      <c r="F908" s="256" t="str">
        <f t="shared" si="147"/>
        <v/>
      </c>
      <c r="G908" s="257"/>
      <c r="H908" s="258"/>
      <c r="I908" s="31"/>
    </row>
    <row r="909" spans="3:9" ht="12" customHeight="1" x14ac:dyDescent="0.2">
      <c r="C909" s="13"/>
      <c r="D909" s="293"/>
      <c r="E909" s="256" t="str">
        <f t="shared" si="147"/>
        <v/>
      </c>
      <c r="F909" s="256" t="str">
        <f t="shared" si="147"/>
        <v/>
      </c>
      <c r="G909" s="257"/>
      <c r="H909" s="258"/>
      <c r="I909" s="31"/>
    </row>
    <row r="910" spans="3:9" ht="12" customHeight="1" x14ac:dyDescent="0.2">
      <c r="C910" s="13"/>
      <c r="D910" s="293">
        <v>91</v>
      </c>
      <c r="E910" s="252" t="str">
        <f>IF(OR(VLOOKUP(D910,'Services - NHC'!$D$10:$F$149,2,FALSE)="",VLOOKUP(D910,'Services - NHC'!$D$10:$F$149,2,FALSE)="[Enter service]"),"",VLOOKUP(D910,'Services - NHC'!$D$10:$F$149,2,FALSE))</f>
        <v/>
      </c>
      <c r="F910" s="253" t="str">
        <f>IF(OR(VLOOKUP(D910,'Services - NHC'!$D$10:$F$149,3,FALSE)="",VLOOKUP(D910,'Services - NHC'!$D$10:$F$149,3,FALSE)="[Select]"),"",VLOOKUP(D910,'Services - NHC'!$D$10:$F$149,3,FALSE))</f>
        <v/>
      </c>
      <c r="G910" s="254"/>
      <c r="H910" s="255"/>
      <c r="I910" s="31"/>
    </row>
    <row r="911" spans="3:9" ht="12" customHeight="1" x14ac:dyDescent="0.2">
      <c r="C911" s="13"/>
      <c r="D911" s="293"/>
      <c r="E911" s="256" t="str">
        <f t="shared" ref="E911:F919" si="148">E910</f>
        <v/>
      </c>
      <c r="F911" s="256" t="str">
        <f t="shared" si="148"/>
        <v/>
      </c>
      <c r="G911" s="257"/>
      <c r="H911" s="258"/>
      <c r="I911" s="31"/>
    </row>
    <row r="912" spans="3:9" ht="12" customHeight="1" x14ac:dyDescent="0.2">
      <c r="C912" s="13"/>
      <c r="D912" s="293"/>
      <c r="E912" s="256" t="str">
        <f t="shared" si="148"/>
        <v/>
      </c>
      <c r="F912" s="256" t="str">
        <f t="shared" si="148"/>
        <v/>
      </c>
      <c r="G912" s="257"/>
      <c r="H912" s="258"/>
      <c r="I912" s="31"/>
    </row>
    <row r="913" spans="3:9" ht="12" customHeight="1" x14ac:dyDescent="0.2">
      <c r="C913" s="13"/>
      <c r="D913" s="293"/>
      <c r="E913" s="256" t="str">
        <f t="shared" si="148"/>
        <v/>
      </c>
      <c r="F913" s="256" t="str">
        <f t="shared" si="148"/>
        <v/>
      </c>
      <c r="G913" s="257"/>
      <c r="H913" s="258"/>
      <c r="I913" s="31"/>
    </row>
    <row r="914" spans="3:9" ht="12" customHeight="1" x14ac:dyDescent="0.2">
      <c r="C914" s="13"/>
      <c r="D914" s="293"/>
      <c r="E914" s="256" t="str">
        <f t="shared" si="148"/>
        <v/>
      </c>
      <c r="F914" s="256" t="str">
        <f t="shared" si="148"/>
        <v/>
      </c>
      <c r="G914" s="257"/>
      <c r="H914" s="258"/>
      <c r="I914" s="31"/>
    </row>
    <row r="915" spans="3:9" ht="12" customHeight="1" x14ac:dyDescent="0.2">
      <c r="C915" s="13"/>
      <c r="D915" s="293"/>
      <c r="E915" s="256" t="str">
        <f t="shared" si="148"/>
        <v/>
      </c>
      <c r="F915" s="256" t="str">
        <f t="shared" si="148"/>
        <v/>
      </c>
      <c r="G915" s="257"/>
      <c r="H915" s="258"/>
      <c r="I915" s="31"/>
    </row>
    <row r="916" spans="3:9" ht="12" customHeight="1" x14ac:dyDescent="0.2">
      <c r="C916" s="13"/>
      <c r="D916" s="293"/>
      <c r="E916" s="256" t="str">
        <f t="shared" si="148"/>
        <v/>
      </c>
      <c r="F916" s="256" t="str">
        <f t="shared" si="148"/>
        <v/>
      </c>
      <c r="G916" s="257"/>
      <c r="H916" s="258"/>
      <c r="I916" s="31"/>
    </row>
    <row r="917" spans="3:9" ht="12" customHeight="1" x14ac:dyDescent="0.2">
      <c r="C917" s="13"/>
      <c r="D917" s="293"/>
      <c r="E917" s="256" t="str">
        <f t="shared" si="148"/>
        <v/>
      </c>
      <c r="F917" s="256" t="str">
        <f t="shared" si="148"/>
        <v/>
      </c>
      <c r="G917" s="257"/>
      <c r="H917" s="258"/>
      <c r="I917" s="31"/>
    </row>
    <row r="918" spans="3:9" ht="12" customHeight="1" x14ac:dyDescent="0.2">
      <c r="C918" s="13"/>
      <c r="D918" s="293"/>
      <c r="E918" s="256" t="str">
        <f t="shared" si="148"/>
        <v/>
      </c>
      <c r="F918" s="256" t="str">
        <f t="shared" si="148"/>
        <v/>
      </c>
      <c r="G918" s="257"/>
      <c r="H918" s="258"/>
      <c r="I918" s="31"/>
    </row>
    <row r="919" spans="3:9" ht="12" customHeight="1" x14ac:dyDescent="0.2">
      <c r="C919" s="13"/>
      <c r="D919" s="293"/>
      <c r="E919" s="256" t="str">
        <f t="shared" si="148"/>
        <v/>
      </c>
      <c r="F919" s="256" t="str">
        <f t="shared" si="148"/>
        <v/>
      </c>
      <c r="G919" s="257"/>
      <c r="H919" s="258"/>
      <c r="I919" s="31"/>
    </row>
    <row r="920" spans="3:9" ht="12" customHeight="1" x14ac:dyDescent="0.2">
      <c r="C920" s="13"/>
      <c r="D920" s="293">
        <v>92</v>
      </c>
      <c r="E920" s="252" t="str">
        <f>IF(OR(VLOOKUP(D920,'Services - NHC'!$D$10:$F$149,2,FALSE)="",VLOOKUP(D920,'Services - NHC'!$D$10:$F$149,2,FALSE)="[Enter service]"),"",VLOOKUP(D920,'Services - NHC'!$D$10:$F$149,2,FALSE))</f>
        <v/>
      </c>
      <c r="F920" s="253" t="str">
        <f>IF(OR(VLOOKUP(D920,'Services - NHC'!$D$10:$F$149,3,FALSE)="",VLOOKUP(D920,'Services - NHC'!$D$10:$F$149,3,FALSE)="[Select]"),"",VLOOKUP(D920,'Services - NHC'!$D$10:$F$149,3,FALSE))</f>
        <v/>
      </c>
      <c r="G920" s="254"/>
      <c r="H920" s="255"/>
      <c r="I920" s="31"/>
    </row>
    <row r="921" spans="3:9" ht="12" customHeight="1" x14ac:dyDescent="0.2">
      <c r="C921" s="13"/>
      <c r="D921" s="293"/>
      <c r="E921" s="256" t="str">
        <f t="shared" ref="E921:F929" si="149">E920</f>
        <v/>
      </c>
      <c r="F921" s="256" t="str">
        <f t="shared" si="149"/>
        <v/>
      </c>
      <c r="G921" s="257"/>
      <c r="H921" s="258"/>
      <c r="I921" s="31"/>
    </row>
    <row r="922" spans="3:9" ht="12" customHeight="1" x14ac:dyDescent="0.2">
      <c r="C922" s="13"/>
      <c r="D922" s="293"/>
      <c r="E922" s="256" t="str">
        <f t="shared" si="149"/>
        <v/>
      </c>
      <c r="F922" s="256" t="str">
        <f t="shared" si="149"/>
        <v/>
      </c>
      <c r="G922" s="257"/>
      <c r="H922" s="258"/>
      <c r="I922" s="31"/>
    </row>
    <row r="923" spans="3:9" ht="12" customHeight="1" x14ac:dyDescent="0.2">
      <c r="C923" s="13"/>
      <c r="D923" s="293"/>
      <c r="E923" s="256" t="str">
        <f t="shared" si="149"/>
        <v/>
      </c>
      <c r="F923" s="256" t="str">
        <f t="shared" si="149"/>
        <v/>
      </c>
      <c r="G923" s="257"/>
      <c r="H923" s="258"/>
      <c r="I923" s="31"/>
    </row>
    <row r="924" spans="3:9" ht="12" customHeight="1" x14ac:dyDescent="0.2">
      <c r="C924" s="13"/>
      <c r="D924" s="293"/>
      <c r="E924" s="256" t="str">
        <f t="shared" si="149"/>
        <v/>
      </c>
      <c r="F924" s="256" t="str">
        <f t="shared" si="149"/>
        <v/>
      </c>
      <c r="G924" s="257"/>
      <c r="H924" s="258"/>
      <c r="I924" s="31"/>
    </row>
    <row r="925" spans="3:9" ht="12" customHeight="1" x14ac:dyDescent="0.2">
      <c r="C925" s="13"/>
      <c r="D925" s="293"/>
      <c r="E925" s="256" t="str">
        <f t="shared" si="149"/>
        <v/>
      </c>
      <c r="F925" s="256" t="str">
        <f t="shared" si="149"/>
        <v/>
      </c>
      <c r="G925" s="257"/>
      <c r="H925" s="258"/>
      <c r="I925" s="31"/>
    </row>
    <row r="926" spans="3:9" ht="12" customHeight="1" x14ac:dyDescent="0.2">
      <c r="C926" s="13"/>
      <c r="D926" s="293"/>
      <c r="E926" s="256" t="str">
        <f t="shared" si="149"/>
        <v/>
      </c>
      <c r="F926" s="256" t="str">
        <f t="shared" si="149"/>
        <v/>
      </c>
      <c r="G926" s="257"/>
      <c r="H926" s="258"/>
      <c r="I926" s="31"/>
    </row>
    <row r="927" spans="3:9" ht="12" customHeight="1" x14ac:dyDescent="0.2">
      <c r="C927" s="13"/>
      <c r="D927" s="293"/>
      <c r="E927" s="256" t="str">
        <f t="shared" si="149"/>
        <v/>
      </c>
      <c r="F927" s="256" t="str">
        <f t="shared" si="149"/>
        <v/>
      </c>
      <c r="G927" s="257"/>
      <c r="H927" s="258"/>
      <c r="I927" s="31"/>
    </row>
    <row r="928" spans="3:9" ht="12" customHeight="1" x14ac:dyDescent="0.2">
      <c r="C928" s="13"/>
      <c r="D928" s="293"/>
      <c r="E928" s="256" t="str">
        <f t="shared" si="149"/>
        <v/>
      </c>
      <c r="F928" s="256" t="str">
        <f t="shared" si="149"/>
        <v/>
      </c>
      <c r="G928" s="257"/>
      <c r="H928" s="258"/>
      <c r="I928" s="31"/>
    </row>
    <row r="929" spans="3:9" ht="12" customHeight="1" x14ac:dyDescent="0.2">
      <c r="C929" s="13"/>
      <c r="D929" s="293"/>
      <c r="E929" s="256" t="str">
        <f t="shared" si="149"/>
        <v/>
      </c>
      <c r="F929" s="256" t="str">
        <f t="shared" si="149"/>
        <v/>
      </c>
      <c r="G929" s="257"/>
      <c r="H929" s="258"/>
      <c r="I929" s="31"/>
    </row>
    <row r="930" spans="3:9" ht="12" customHeight="1" x14ac:dyDescent="0.2">
      <c r="C930" s="13"/>
      <c r="D930" s="293">
        <v>93</v>
      </c>
      <c r="E930" s="252" t="str">
        <f>IF(OR(VLOOKUP(D930,'Services - NHC'!$D$10:$F$149,2,FALSE)="",VLOOKUP(D930,'Services - NHC'!$D$10:$F$149,2,FALSE)="[Enter service]"),"",VLOOKUP(D930,'Services - NHC'!$D$10:$F$149,2,FALSE))</f>
        <v/>
      </c>
      <c r="F930" s="253" t="str">
        <f>IF(OR(VLOOKUP(D930,'Services - NHC'!$D$10:$F$149,3,FALSE)="",VLOOKUP(D930,'Services - NHC'!$D$10:$F$149,3,FALSE)="[Select]"),"",VLOOKUP(D930,'Services - NHC'!$D$10:$F$149,3,FALSE))</f>
        <v/>
      </c>
      <c r="G930" s="254"/>
      <c r="H930" s="255"/>
      <c r="I930" s="31"/>
    </row>
    <row r="931" spans="3:9" ht="12" customHeight="1" x14ac:dyDescent="0.2">
      <c r="C931" s="13"/>
      <c r="D931" s="293"/>
      <c r="E931" s="256" t="str">
        <f t="shared" ref="E931:F939" si="150">E930</f>
        <v/>
      </c>
      <c r="F931" s="256" t="str">
        <f t="shared" si="150"/>
        <v/>
      </c>
      <c r="G931" s="257"/>
      <c r="H931" s="258"/>
      <c r="I931" s="31"/>
    </row>
    <row r="932" spans="3:9" ht="12" customHeight="1" x14ac:dyDescent="0.2">
      <c r="C932" s="13"/>
      <c r="D932" s="293"/>
      <c r="E932" s="256" t="str">
        <f t="shared" si="150"/>
        <v/>
      </c>
      <c r="F932" s="256" t="str">
        <f t="shared" si="150"/>
        <v/>
      </c>
      <c r="G932" s="257"/>
      <c r="H932" s="258"/>
      <c r="I932" s="31"/>
    </row>
    <row r="933" spans="3:9" ht="12" customHeight="1" x14ac:dyDescent="0.2">
      <c r="C933" s="13"/>
      <c r="D933" s="293"/>
      <c r="E933" s="256" t="str">
        <f t="shared" si="150"/>
        <v/>
      </c>
      <c r="F933" s="256" t="str">
        <f t="shared" si="150"/>
        <v/>
      </c>
      <c r="G933" s="257"/>
      <c r="H933" s="258"/>
      <c r="I933" s="31"/>
    </row>
    <row r="934" spans="3:9" ht="12" customHeight="1" x14ac:dyDescent="0.2">
      <c r="C934" s="13"/>
      <c r="D934" s="293"/>
      <c r="E934" s="256" t="str">
        <f t="shared" si="150"/>
        <v/>
      </c>
      <c r="F934" s="256" t="str">
        <f t="shared" si="150"/>
        <v/>
      </c>
      <c r="G934" s="257"/>
      <c r="H934" s="258"/>
      <c r="I934" s="31"/>
    </row>
    <row r="935" spans="3:9" ht="12" customHeight="1" x14ac:dyDescent="0.2">
      <c r="C935" s="13"/>
      <c r="D935" s="293"/>
      <c r="E935" s="256" t="str">
        <f t="shared" si="150"/>
        <v/>
      </c>
      <c r="F935" s="256" t="str">
        <f t="shared" si="150"/>
        <v/>
      </c>
      <c r="G935" s="257"/>
      <c r="H935" s="258"/>
      <c r="I935" s="31"/>
    </row>
    <row r="936" spans="3:9" ht="12" customHeight="1" x14ac:dyDescent="0.2">
      <c r="C936" s="13"/>
      <c r="D936" s="293"/>
      <c r="E936" s="256" t="str">
        <f t="shared" si="150"/>
        <v/>
      </c>
      <c r="F936" s="256" t="str">
        <f t="shared" si="150"/>
        <v/>
      </c>
      <c r="G936" s="257"/>
      <c r="H936" s="258"/>
      <c r="I936" s="31"/>
    </row>
    <row r="937" spans="3:9" ht="12" customHeight="1" x14ac:dyDescent="0.2">
      <c r="C937" s="13"/>
      <c r="D937" s="293"/>
      <c r="E937" s="256" t="str">
        <f t="shared" si="150"/>
        <v/>
      </c>
      <c r="F937" s="256" t="str">
        <f t="shared" si="150"/>
        <v/>
      </c>
      <c r="G937" s="257"/>
      <c r="H937" s="258"/>
      <c r="I937" s="31"/>
    </row>
    <row r="938" spans="3:9" ht="12" customHeight="1" x14ac:dyDescent="0.2">
      <c r="C938" s="13"/>
      <c r="D938" s="293"/>
      <c r="E938" s="256" t="str">
        <f t="shared" si="150"/>
        <v/>
      </c>
      <c r="F938" s="256" t="str">
        <f t="shared" si="150"/>
        <v/>
      </c>
      <c r="G938" s="257"/>
      <c r="H938" s="258"/>
      <c r="I938" s="31"/>
    </row>
    <row r="939" spans="3:9" ht="12" customHeight="1" x14ac:dyDescent="0.2">
      <c r="C939" s="13"/>
      <c r="D939" s="293"/>
      <c r="E939" s="256" t="str">
        <f t="shared" si="150"/>
        <v/>
      </c>
      <c r="F939" s="256" t="str">
        <f t="shared" si="150"/>
        <v/>
      </c>
      <c r="G939" s="257"/>
      <c r="H939" s="258"/>
      <c r="I939" s="31"/>
    </row>
    <row r="940" spans="3:9" ht="12" customHeight="1" x14ac:dyDescent="0.2">
      <c r="C940" s="13"/>
      <c r="D940" s="293">
        <v>94</v>
      </c>
      <c r="E940" s="252" t="str">
        <f>IF(OR(VLOOKUP(D940,'Services - NHC'!$D$10:$F$149,2,FALSE)="",VLOOKUP(D940,'Services - NHC'!$D$10:$F$149,2,FALSE)="[Enter service]"),"",VLOOKUP(D940,'Services - NHC'!$D$10:$F$149,2,FALSE))</f>
        <v/>
      </c>
      <c r="F940" s="253" t="str">
        <f>IF(OR(VLOOKUP(D940,'Services - NHC'!$D$10:$F$149,3,FALSE)="",VLOOKUP(D940,'Services - NHC'!$D$10:$F$149,3,FALSE)="[Select]"),"",VLOOKUP(D940,'Services - NHC'!$D$10:$F$149,3,FALSE))</f>
        <v/>
      </c>
      <c r="G940" s="254"/>
      <c r="H940" s="255"/>
      <c r="I940" s="31"/>
    </row>
    <row r="941" spans="3:9" ht="12" customHeight="1" x14ac:dyDescent="0.2">
      <c r="C941" s="13"/>
      <c r="D941" s="293"/>
      <c r="E941" s="256" t="str">
        <f t="shared" ref="E941:F949" si="151">E940</f>
        <v/>
      </c>
      <c r="F941" s="256" t="str">
        <f t="shared" si="151"/>
        <v/>
      </c>
      <c r="G941" s="257"/>
      <c r="H941" s="258"/>
      <c r="I941" s="31"/>
    </row>
    <row r="942" spans="3:9" ht="12" customHeight="1" x14ac:dyDescent="0.2">
      <c r="C942" s="13"/>
      <c r="D942" s="293"/>
      <c r="E942" s="256" t="str">
        <f t="shared" si="151"/>
        <v/>
      </c>
      <c r="F942" s="256" t="str">
        <f t="shared" si="151"/>
        <v/>
      </c>
      <c r="G942" s="257"/>
      <c r="H942" s="258"/>
      <c r="I942" s="31"/>
    </row>
    <row r="943" spans="3:9" ht="12" customHeight="1" x14ac:dyDescent="0.2">
      <c r="C943" s="13"/>
      <c r="D943" s="293"/>
      <c r="E943" s="256" t="str">
        <f t="shared" si="151"/>
        <v/>
      </c>
      <c r="F943" s="256" t="str">
        <f t="shared" si="151"/>
        <v/>
      </c>
      <c r="G943" s="257"/>
      <c r="H943" s="258"/>
      <c r="I943" s="31"/>
    </row>
    <row r="944" spans="3:9" ht="12" customHeight="1" x14ac:dyDescent="0.2">
      <c r="C944" s="13"/>
      <c r="D944" s="293"/>
      <c r="E944" s="256" t="str">
        <f t="shared" si="151"/>
        <v/>
      </c>
      <c r="F944" s="256" t="str">
        <f t="shared" si="151"/>
        <v/>
      </c>
      <c r="G944" s="257"/>
      <c r="H944" s="258"/>
      <c r="I944" s="31"/>
    </row>
    <row r="945" spans="3:9" ht="12" customHeight="1" x14ac:dyDescent="0.2">
      <c r="C945" s="13"/>
      <c r="D945" s="293"/>
      <c r="E945" s="256" t="str">
        <f t="shared" si="151"/>
        <v/>
      </c>
      <c r="F945" s="256" t="str">
        <f t="shared" si="151"/>
        <v/>
      </c>
      <c r="G945" s="257"/>
      <c r="H945" s="258"/>
      <c r="I945" s="31"/>
    </row>
    <row r="946" spans="3:9" ht="12" customHeight="1" x14ac:dyDescent="0.2">
      <c r="C946" s="13"/>
      <c r="D946" s="293"/>
      <c r="E946" s="256" t="str">
        <f t="shared" si="151"/>
        <v/>
      </c>
      <c r="F946" s="256" t="str">
        <f t="shared" si="151"/>
        <v/>
      </c>
      <c r="G946" s="257"/>
      <c r="H946" s="258"/>
      <c r="I946" s="31"/>
    </row>
    <row r="947" spans="3:9" ht="12" customHeight="1" x14ac:dyDescent="0.2">
      <c r="C947" s="13"/>
      <c r="D947" s="293"/>
      <c r="E947" s="256" t="str">
        <f t="shared" si="151"/>
        <v/>
      </c>
      <c r="F947" s="256" t="str">
        <f t="shared" si="151"/>
        <v/>
      </c>
      <c r="G947" s="257"/>
      <c r="H947" s="258"/>
      <c r="I947" s="31"/>
    </row>
    <row r="948" spans="3:9" ht="12" customHeight="1" x14ac:dyDescent="0.2">
      <c r="C948" s="13"/>
      <c r="D948" s="293"/>
      <c r="E948" s="256" t="str">
        <f t="shared" si="151"/>
        <v/>
      </c>
      <c r="F948" s="256" t="str">
        <f t="shared" si="151"/>
        <v/>
      </c>
      <c r="G948" s="257"/>
      <c r="H948" s="258"/>
      <c r="I948" s="31"/>
    </row>
    <row r="949" spans="3:9" ht="12" customHeight="1" x14ac:dyDescent="0.2">
      <c r="C949" s="13"/>
      <c r="D949" s="293"/>
      <c r="E949" s="256" t="str">
        <f t="shared" si="151"/>
        <v/>
      </c>
      <c r="F949" s="256" t="str">
        <f t="shared" si="151"/>
        <v/>
      </c>
      <c r="G949" s="257"/>
      <c r="H949" s="258"/>
      <c r="I949" s="31"/>
    </row>
    <row r="950" spans="3:9" ht="12" customHeight="1" x14ac:dyDescent="0.2">
      <c r="C950" s="13"/>
      <c r="D950" s="293">
        <v>95</v>
      </c>
      <c r="E950" s="252" t="str">
        <f>IF(OR(VLOOKUP(D950,'Services - NHC'!$D$10:$F$149,2,FALSE)="",VLOOKUP(D950,'Services - NHC'!$D$10:$F$149,2,FALSE)="[Enter service]"),"",VLOOKUP(D950,'Services - NHC'!$D$10:$F$149,2,FALSE))</f>
        <v/>
      </c>
      <c r="F950" s="253" t="str">
        <f>IF(OR(VLOOKUP(D950,'Services - NHC'!$D$10:$F$149,3,FALSE)="",VLOOKUP(D950,'Services - NHC'!$D$10:$F$149,3,FALSE)="[Select]"),"",VLOOKUP(D950,'Services - NHC'!$D$10:$F$149,3,FALSE))</f>
        <v/>
      </c>
      <c r="G950" s="254"/>
      <c r="H950" s="255"/>
      <c r="I950" s="31"/>
    </row>
    <row r="951" spans="3:9" ht="12" customHeight="1" x14ac:dyDescent="0.2">
      <c r="C951" s="13"/>
      <c r="D951" s="293"/>
      <c r="E951" s="256" t="str">
        <f t="shared" ref="E951:F959" si="152">E950</f>
        <v/>
      </c>
      <c r="F951" s="256" t="str">
        <f t="shared" si="152"/>
        <v/>
      </c>
      <c r="G951" s="257"/>
      <c r="H951" s="258"/>
      <c r="I951" s="31"/>
    </row>
    <row r="952" spans="3:9" ht="12" customHeight="1" x14ac:dyDescent="0.2">
      <c r="C952" s="13"/>
      <c r="D952" s="293"/>
      <c r="E952" s="256" t="str">
        <f t="shared" si="152"/>
        <v/>
      </c>
      <c r="F952" s="256" t="str">
        <f t="shared" si="152"/>
        <v/>
      </c>
      <c r="G952" s="257"/>
      <c r="H952" s="258"/>
      <c r="I952" s="31"/>
    </row>
    <row r="953" spans="3:9" ht="12" customHeight="1" x14ac:dyDescent="0.2">
      <c r="C953" s="13"/>
      <c r="D953" s="293"/>
      <c r="E953" s="256" t="str">
        <f t="shared" si="152"/>
        <v/>
      </c>
      <c r="F953" s="256" t="str">
        <f t="shared" si="152"/>
        <v/>
      </c>
      <c r="G953" s="257"/>
      <c r="H953" s="258"/>
      <c r="I953" s="31"/>
    </row>
    <row r="954" spans="3:9" ht="12" customHeight="1" x14ac:dyDescent="0.2">
      <c r="C954" s="13"/>
      <c r="D954" s="293"/>
      <c r="E954" s="256" t="str">
        <f t="shared" si="152"/>
        <v/>
      </c>
      <c r="F954" s="256" t="str">
        <f t="shared" si="152"/>
        <v/>
      </c>
      <c r="G954" s="257"/>
      <c r="H954" s="258"/>
      <c r="I954" s="31"/>
    </row>
    <row r="955" spans="3:9" ht="12" customHeight="1" x14ac:dyDescent="0.2">
      <c r="C955" s="13"/>
      <c r="D955" s="293"/>
      <c r="E955" s="256" t="str">
        <f t="shared" si="152"/>
        <v/>
      </c>
      <c r="F955" s="256" t="str">
        <f t="shared" si="152"/>
        <v/>
      </c>
      <c r="G955" s="257"/>
      <c r="H955" s="258"/>
      <c r="I955" s="31"/>
    </row>
    <row r="956" spans="3:9" ht="12" customHeight="1" x14ac:dyDescent="0.2">
      <c r="C956" s="13"/>
      <c r="D956" s="293"/>
      <c r="E956" s="256" t="str">
        <f t="shared" si="152"/>
        <v/>
      </c>
      <c r="F956" s="256" t="str">
        <f t="shared" si="152"/>
        <v/>
      </c>
      <c r="G956" s="257"/>
      <c r="H956" s="258"/>
      <c r="I956" s="31"/>
    </row>
    <row r="957" spans="3:9" ht="12" customHeight="1" x14ac:dyDescent="0.2">
      <c r="C957" s="13"/>
      <c r="D957" s="293"/>
      <c r="E957" s="256" t="str">
        <f t="shared" si="152"/>
        <v/>
      </c>
      <c r="F957" s="256" t="str">
        <f t="shared" si="152"/>
        <v/>
      </c>
      <c r="G957" s="257"/>
      <c r="H957" s="258"/>
      <c r="I957" s="31"/>
    </row>
    <row r="958" spans="3:9" ht="12" customHeight="1" x14ac:dyDescent="0.2">
      <c r="C958" s="13"/>
      <c r="D958" s="293"/>
      <c r="E958" s="256" t="str">
        <f t="shared" si="152"/>
        <v/>
      </c>
      <c r="F958" s="256" t="str">
        <f t="shared" si="152"/>
        <v/>
      </c>
      <c r="G958" s="257"/>
      <c r="H958" s="258"/>
      <c r="I958" s="31"/>
    </row>
    <row r="959" spans="3:9" ht="12" customHeight="1" x14ac:dyDescent="0.2">
      <c r="C959" s="13"/>
      <c r="D959" s="293"/>
      <c r="E959" s="256" t="str">
        <f t="shared" si="152"/>
        <v/>
      </c>
      <c r="F959" s="256" t="str">
        <f t="shared" si="152"/>
        <v/>
      </c>
      <c r="G959" s="257"/>
      <c r="H959" s="258"/>
      <c r="I959" s="31"/>
    </row>
    <row r="960" spans="3:9" ht="12" customHeight="1" x14ac:dyDescent="0.2">
      <c r="C960" s="13"/>
      <c r="D960" s="293">
        <v>96</v>
      </c>
      <c r="E960" s="252" t="str">
        <f>IF(OR(VLOOKUP(D960,'Services - NHC'!$D$10:$F$149,2,FALSE)="",VLOOKUP(D960,'Services - NHC'!$D$10:$F$149,2,FALSE)="[Enter service]"),"",VLOOKUP(D960,'Services - NHC'!$D$10:$F$149,2,FALSE))</f>
        <v/>
      </c>
      <c r="F960" s="253" t="str">
        <f>IF(OR(VLOOKUP(D960,'Services - NHC'!$D$10:$F$149,3,FALSE)="",VLOOKUP(D960,'Services - NHC'!$D$10:$F$149,3,FALSE)="[Select]"),"",VLOOKUP(D960,'Services - NHC'!$D$10:$F$149,3,FALSE))</f>
        <v/>
      </c>
      <c r="G960" s="254"/>
      <c r="H960" s="255"/>
      <c r="I960" s="31"/>
    </row>
    <row r="961" spans="3:9" ht="12" customHeight="1" x14ac:dyDescent="0.2">
      <c r="C961" s="13"/>
      <c r="D961" s="293"/>
      <c r="E961" s="256" t="str">
        <f t="shared" ref="E961:F969" si="153">E960</f>
        <v/>
      </c>
      <c r="F961" s="256" t="str">
        <f t="shared" si="153"/>
        <v/>
      </c>
      <c r="G961" s="257"/>
      <c r="H961" s="258"/>
      <c r="I961" s="31"/>
    </row>
    <row r="962" spans="3:9" ht="12" customHeight="1" x14ac:dyDescent="0.2">
      <c r="C962" s="13"/>
      <c r="D962" s="293"/>
      <c r="E962" s="256" t="str">
        <f t="shared" si="153"/>
        <v/>
      </c>
      <c r="F962" s="256" t="str">
        <f t="shared" si="153"/>
        <v/>
      </c>
      <c r="G962" s="257"/>
      <c r="H962" s="258"/>
      <c r="I962" s="31"/>
    </row>
    <row r="963" spans="3:9" ht="12" customHeight="1" x14ac:dyDescent="0.2">
      <c r="C963" s="13"/>
      <c r="D963" s="293"/>
      <c r="E963" s="256" t="str">
        <f t="shared" si="153"/>
        <v/>
      </c>
      <c r="F963" s="256" t="str">
        <f t="shared" si="153"/>
        <v/>
      </c>
      <c r="G963" s="257"/>
      <c r="H963" s="258"/>
      <c r="I963" s="31"/>
    </row>
    <row r="964" spans="3:9" ht="12" customHeight="1" x14ac:dyDescent="0.2">
      <c r="C964" s="13"/>
      <c r="D964" s="293"/>
      <c r="E964" s="256" t="str">
        <f t="shared" si="153"/>
        <v/>
      </c>
      <c r="F964" s="256" t="str">
        <f t="shared" si="153"/>
        <v/>
      </c>
      <c r="G964" s="257"/>
      <c r="H964" s="258"/>
      <c r="I964" s="31"/>
    </row>
    <row r="965" spans="3:9" ht="12" customHeight="1" x14ac:dyDescent="0.2">
      <c r="C965" s="13"/>
      <c r="D965" s="293"/>
      <c r="E965" s="256" t="str">
        <f t="shared" si="153"/>
        <v/>
      </c>
      <c r="F965" s="256" t="str">
        <f t="shared" si="153"/>
        <v/>
      </c>
      <c r="G965" s="257"/>
      <c r="H965" s="258"/>
      <c r="I965" s="31"/>
    </row>
    <row r="966" spans="3:9" ht="12" customHeight="1" x14ac:dyDescent="0.2">
      <c r="C966" s="13"/>
      <c r="D966" s="293"/>
      <c r="E966" s="256" t="str">
        <f t="shared" si="153"/>
        <v/>
      </c>
      <c r="F966" s="256" t="str">
        <f t="shared" si="153"/>
        <v/>
      </c>
      <c r="G966" s="257"/>
      <c r="H966" s="258"/>
      <c r="I966" s="31"/>
    </row>
    <row r="967" spans="3:9" ht="12" customHeight="1" x14ac:dyDescent="0.2">
      <c r="C967" s="13"/>
      <c r="D967" s="293"/>
      <c r="E967" s="256" t="str">
        <f t="shared" si="153"/>
        <v/>
      </c>
      <c r="F967" s="256" t="str">
        <f t="shared" si="153"/>
        <v/>
      </c>
      <c r="G967" s="257"/>
      <c r="H967" s="258"/>
      <c r="I967" s="31"/>
    </row>
    <row r="968" spans="3:9" ht="12" customHeight="1" x14ac:dyDescent="0.2">
      <c r="C968" s="13"/>
      <c r="D968" s="293"/>
      <c r="E968" s="256" t="str">
        <f t="shared" si="153"/>
        <v/>
      </c>
      <c r="F968" s="256" t="str">
        <f t="shared" si="153"/>
        <v/>
      </c>
      <c r="G968" s="257"/>
      <c r="H968" s="258"/>
      <c r="I968" s="31"/>
    </row>
    <row r="969" spans="3:9" ht="12" customHeight="1" x14ac:dyDescent="0.2">
      <c r="C969" s="13"/>
      <c r="D969" s="293"/>
      <c r="E969" s="256" t="str">
        <f t="shared" si="153"/>
        <v/>
      </c>
      <c r="F969" s="256" t="str">
        <f t="shared" si="153"/>
        <v/>
      </c>
      <c r="G969" s="257"/>
      <c r="H969" s="258"/>
      <c r="I969" s="31"/>
    </row>
    <row r="970" spans="3:9" ht="12" customHeight="1" x14ac:dyDescent="0.2">
      <c r="C970" s="13"/>
      <c r="D970" s="293">
        <v>97</v>
      </c>
      <c r="E970" s="252" t="str">
        <f>IF(OR(VLOOKUP(D970,'Services - NHC'!$D$10:$F$149,2,FALSE)="",VLOOKUP(D970,'Services - NHC'!$D$10:$F$149,2,FALSE)="[Enter service]"),"",VLOOKUP(D970,'Services - NHC'!$D$10:$F$149,2,FALSE))</f>
        <v/>
      </c>
      <c r="F970" s="253" t="str">
        <f>IF(OR(VLOOKUP(D970,'Services - NHC'!$D$10:$F$149,3,FALSE)="",VLOOKUP(D970,'Services - NHC'!$D$10:$F$149,3,FALSE)="[Select]"),"",VLOOKUP(D970,'Services - NHC'!$D$10:$F$149,3,FALSE))</f>
        <v/>
      </c>
      <c r="G970" s="254"/>
      <c r="H970" s="255"/>
      <c r="I970" s="31"/>
    </row>
    <row r="971" spans="3:9" ht="12" customHeight="1" x14ac:dyDescent="0.2">
      <c r="C971" s="13"/>
      <c r="D971" s="293"/>
      <c r="E971" s="256" t="str">
        <f t="shared" ref="E971:F979" si="154">E970</f>
        <v/>
      </c>
      <c r="F971" s="256" t="str">
        <f t="shared" si="154"/>
        <v/>
      </c>
      <c r="G971" s="257"/>
      <c r="H971" s="258"/>
      <c r="I971" s="31"/>
    </row>
    <row r="972" spans="3:9" ht="12" customHeight="1" x14ac:dyDescent="0.2">
      <c r="C972" s="13"/>
      <c r="D972" s="293"/>
      <c r="E972" s="256" t="str">
        <f t="shared" si="154"/>
        <v/>
      </c>
      <c r="F972" s="256" t="str">
        <f t="shared" si="154"/>
        <v/>
      </c>
      <c r="G972" s="257"/>
      <c r="H972" s="258"/>
      <c r="I972" s="31"/>
    </row>
    <row r="973" spans="3:9" ht="12" customHeight="1" x14ac:dyDescent="0.2">
      <c r="C973" s="13"/>
      <c r="D973" s="293"/>
      <c r="E973" s="256" t="str">
        <f t="shared" si="154"/>
        <v/>
      </c>
      <c r="F973" s="256" t="str">
        <f t="shared" si="154"/>
        <v/>
      </c>
      <c r="G973" s="257"/>
      <c r="H973" s="258"/>
      <c r="I973" s="31"/>
    </row>
    <row r="974" spans="3:9" ht="12" customHeight="1" x14ac:dyDescent="0.2">
      <c r="C974" s="13"/>
      <c r="D974" s="293"/>
      <c r="E974" s="256" t="str">
        <f t="shared" si="154"/>
        <v/>
      </c>
      <c r="F974" s="256" t="str">
        <f t="shared" si="154"/>
        <v/>
      </c>
      <c r="G974" s="257"/>
      <c r="H974" s="258"/>
      <c r="I974" s="31"/>
    </row>
    <row r="975" spans="3:9" ht="12" customHeight="1" x14ac:dyDescent="0.2">
      <c r="C975" s="13"/>
      <c r="D975" s="293"/>
      <c r="E975" s="256" t="str">
        <f t="shared" si="154"/>
        <v/>
      </c>
      <c r="F975" s="256" t="str">
        <f t="shared" si="154"/>
        <v/>
      </c>
      <c r="G975" s="257"/>
      <c r="H975" s="258"/>
      <c r="I975" s="31"/>
    </row>
    <row r="976" spans="3:9" ht="12" customHeight="1" x14ac:dyDescent="0.2">
      <c r="C976" s="13"/>
      <c r="D976" s="293"/>
      <c r="E976" s="256" t="str">
        <f t="shared" si="154"/>
        <v/>
      </c>
      <c r="F976" s="256" t="str">
        <f t="shared" si="154"/>
        <v/>
      </c>
      <c r="G976" s="257"/>
      <c r="H976" s="258"/>
      <c r="I976" s="31"/>
    </row>
    <row r="977" spans="3:9" ht="12" customHeight="1" x14ac:dyDescent="0.2">
      <c r="C977" s="13"/>
      <c r="D977" s="293"/>
      <c r="E977" s="256" t="str">
        <f t="shared" si="154"/>
        <v/>
      </c>
      <c r="F977" s="256" t="str">
        <f t="shared" si="154"/>
        <v/>
      </c>
      <c r="G977" s="257"/>
      <c r="H977" s="258"/>
      <c r="I977" s="31"/>
    </row>
    <row r="978" spans="3:9" ht="12" customHeight="1" x14ac:dyDescent="0.2">
      <c r="C978" s="13"/>
      <c r="D978" s="293"/>
      <c r="E978" s="256" t="str">
        <f t="shared" si="154"/>
        <v/>
      </c>
      <c r="F978" s="256" t="str">
        <f t="shared" si="154"/>
        <v/>
      </c>
      <c r="G978" s="257"/>
      <c r="H978" s="258"/>
      <c r="I978" s="31"/>
    </row>
    <row r="979" spans="3:9" ht="12" customHeight="1" x14ac:dyDescent="0.2">
      <c r="C979" s="13"/>
      <c r="D979" s="293"/>
      <c r="E979" s="256" t="str">
        <f t="shared" si="154"/>
        <v/>
      </c>
      <c r="F979" s="256" t="str">
        <f t="shared" si="154"/>
        <v/>
      </c>
      <c r="G979" s="257"/>
      <c r="H979" s="258"/>
      <c r="I979" s="31"/>
    </row>
    <row r="980" spans="3:9" ht="12" customHeight="1" x14ac:dyDescent="0.2">
      <c r="C980" s="13"/>
      <c r="D980" s="293">
        <v>98</v>
      </c>
      <c r="E980" s="252" t="str">
        <f>IF(OR(VLOOKUP(D980,'Services - NHC'!$D$10:$F$149,2,FALSE)="",VLOOKUP(D980,'Services - NHC'!$D$10:$F$149,2,FALSE)="[Enter service]"),"",VLOOKUP(D980,'Services - NHC'!$D$10:$F$149,2,FALSE))</f>
        <v/>
      </c>
      <c r="F980" s="253" t="str">
        <f>IF(OR(VLOOKUP(D980,'Services - NHC'!$D$10:$F$149,3,FALSE)="",VLOOKUP(D980,'Services - NHC'!$D$10:$F$149,3,FALSE)="[Select]"),"",VLOOKUP(D980,'Services - NHC'!$D$10:$F$149,3,FALSE))</f>
        <v/>
      </c>
      <c r="G980" s="254"/>
      <c r="H980" s="255"/>
      <c r="I980" s="31"/>
    </row>
    <row r="981" spans="3:9" ht="12" customHeight="1" x14ac:dyDescent="0.2">
      <c r="C981" s="13"/>
      <c r="D981" s="293"/>
      <c r="E981" s="256" t="str">
        <f t="shared" ref="E981:F989" si="155">E980</f>
        <v/>
      </c>
      <c r="F981" s="256" t="str">
        <f t="shared" si="155"/>
        <v/>
      </c>
      <c r="G981" s="257"/>
      <c r="H981" s="258"/>
      <c r="I981" s="31"/>
    </row>
    <row r="982" spans="3:9" ht="12" customHeight="1" x14ac:dyDescent="0.2">
      <c r="C982" s="13"/>
      <c r="D982" s="293"/>
      <c r="E982" s="256" t="str">
        <f t="shared" si="155"/>
        <v/>
      </c>
      <c r="F982" s="256" t="str">
        <f t="shared" si="155"/>
        <v/>
      </c>
      <c r="G982" s="257"/>
      <c r="H982" s="258"/>
      <c r="I982" s="31"/>
    </row>
    <row r="983" spans="3:9" ht="12" customHeight="1" x14ac:dyDescent="0.2">
      <c r="C983" s="13"/>
      <c r="D983" s="293"/>
      <c r="E983" s="256" t="str">
        <f t="shared" si="155"/>
        <v/>
      </c>
      <c r="F983" s="256" t="str">
        <f t="shared" si="155"/>
        <v/>
      </c>
      <c r="G983" s="257"/>
      <c r="H983" s="258"/>
      <c r="I983" s="31"/>
    </row>
    <row r="984" spans="3:9" ht="12" customHeight="1" x14ac:dyDescent="0.2">
      <c r="C984" s="13"/>
      <c r="D984" s="293"/>
      <c r="E984" s="256" t="str">
        <f t="shared" si="155"/>
        <v/>
      </c>
      <c r="F984" s="256" t="str">
        <f t="shared" si="155"/>
        <v/>
      </c>
      <c r="G984" s="257"/>
      <c r="H984" s="258"/>
      <c r="I984" s="31"/>
    </row>
    <row r="985" spans="3:9" ht="12" customHeight="1" x14ac:dyDescent="0.2">
      <c r="C985" s="13"/>
      <c r="D985" s="293"/>
      <c r="E985" s="256" t="str">
        <f t="shared" si="155"/>
        <v/>
      </c>
      <c r="F985" s="256" t="str">
        <f t="shared" si="155"/>
        <v/>
      </c>
      <c r="G985" s="257"/>
      <c r="H985" s="258"/>
      <c r="I985" s="31"/>
    </row>
    <row r="986" spans="3:9" ht="12" customHeight="1" x14ac:dyDescent="0.2">
      <c r="C986" s="13"/>
      <c r="D986" s="293"/>
      <c r="E986" s="256" t="str">
        <f t="shared" si="155"/>
        <v/>
      </c>
      <c r="F986" s="256" t="str">
        <f t="shared" si="155"/>
        <v/>
      </c>
      <c r="G986" s="257"/>
      <c r="H986" s="258"/>
      <c r="I986" s="31"/>
    </row>
    <row r="987" spans="3:9" ht="12" customHeight="1" x14ac:dyDescent="0.2">
      <c r="C987" s="13"/>
      <c r="D987" s="293"/>
      <c r="E987" s="256" t="str">
        <f t="shared" si="155"/>
        <v/>
      </c>
      <c r="F987" s="256" t="str">
        <f t="shared" si="155"/>
        <v/>
      </c>
      <c r="G987" s="257"/>
      <c r="H987" s="258"/>
      <c r="I987" s="31"/>
    </row>
    <row r="988" spans="3:9" ht="12" customHeight="1" x14ac:dyDescent="0.2">
      <c r="C988" s="13"/>
      <c r="D988" s="293"/>
      <c r="E988" s="256" t="str">
        <f t="shared" si="155"/>
        <v/>
      </c>
      <c r="F988" s="256" t="str">
        <f t="shared" si="155"/>
        <v/>
      </c>
      <c r="G988" s="257"/>
      <c r="H988" s="258"/>
      <c r="I988" s="31"/>
    </row>
    <row r="989" spans="3:9" ht="12" customHeight="1" x14ac:dyDescent="0.2">
      <c r="C989" s="13"/>
      <c r="D989" s="293"/>
      <c r="E989" s="256" t="str">
        <f t="shared" si="155"/>
        <v/>
      </c>
      <c r="F989" s="256" t="str">
        <f t="shared" si="155"/>
        <v/>
      </c>
      <c r="G989" s="257"/>
      <c r="H989" s="258"/>
      <c r="I989" s="31"/>
    </row>
    <row r="990" spans="3:9" ht="12" customHeight="1" x14ac:dyDescent="0.2">
      <c r="C990" s="13"/>
      <c r="D990" s="293">
        <v>99</v>
      </c>
      <c r="E990" s="252" t="str">
        <f>IF(OR(VLOOKUP(D990,'Services - NHC'!$D$10:$F$149,2,FALSE)="",VLOOKUP(D990,'Services - NHC'!$D$10:$F$149,2,FALSE)="[Enter service]"),"",VLOOKUP(D990,'Services - NHC'!$D$10:$F$149,2,FALSE))</f>
        <v/>
      </c>
      <c r="F990" s="253" t="str">
        <f>IF(OR(VLOOKUP(D990,'Services - NHC'!$D$10:$F$149,3,FALSE)="",VLOOKUP(D990,'Services - NHC'!$D$10:$F$149,3,FALSE)="[Select]"),"",VLOOKUP(D990,'Services - NHC'!$D$10:$F$149,3,FALSE))</f>
        <v/>
      </c>
      <c r="G990" s="254"/>
      <c r="H990" s="255"/>
      <c r="I990" s="31"/>
    </row>
    <row r="991" spans="3:9" ht="12" customHeight="1" x14ac:dyDescent="0.2">
      <c r="C991" s="13"/>
      <c r="D991" s="293"/>
      <c r="E991" s="256" t="str">
        <f t="shared" ref="E991:F999" si="156">E990</f>
        <v/>
      </c>
      <c r="F991" s="256" t="str">
        <f t="shared" si="156"/>
        <v/>
      </c>
      <c r="G991" s="257"/>
      <c r="H991" s="258"/>
      <c r="I991" s="31"/>
    </row>
    <row r="992" spans="3:9" ht="12" customHeight="1" x14ac:dyDescent="0.2">
      <c r="C992" s="13"/>
      <c r="D992" s="293"/>
      <c r="E992" s="256" t="str">
        <f t="shared" si="156"/>
        <v/>
      </c>
      <c r="F992" s="256" t="str">
        <f t="shared" si="156"/>
        <v/>
      </c>
      <c r="G992" s="257"/>
      <c r="H992" s="258"/>
      <c r="I992" s="31"/>
    </row>
    <row r="993" spans="3:9" ht="12" customHeight="1" x14ac:dyDescent="0.2">
      <c r="C993" s="13"/>
      <c r="D993" s="293"/>
      <c r="E993" s="256" t="str">
        <f t="shared" si="156"/>
        <v/>
      </c>
      <c r="F993" s="256" t="str">
        <f t="shared" si="156"/>
        <v/>
      </c>
      <c r="G993" s="257"/>
      <c r="H993" s="258"/>
      <c r="I993" s="31"/>
    </row>
    <row r="994" spans="3:9" ht="12" customHeight="1" x14ac:dyDescent="0.2">
      <c r="C994" s="13"/>
      <c r="D994" s="293"/>
      <c r="E994" s="256" t="str">
        <f t="shared" si="156"/>
        <v/>
      </c>
      <c r="F994" s="256" t="str">
        <f t="shared" si="156"/>
        <v/>
      </c>
      <c r="G994" s="257"/>
      <c r="H994" s="258"/>
      <c r="I994" s="31"/>
    </row>
    <row r="995" spans="3:9" ht="12" customHeight="1" x14ac:dyDescent="0.2">
      <c r="C995" s="13"/>
      <c r="D995" s="293"/>
      <c r="E995" s="256" t="str">
        <f t="shared" si="156"/>
        <v/>
      </c>
      <c r="F995" s="256" t="str">
        <f t="shared" si="156"/>
        <v/>
      </c>
      <c r="G995" s="257"/>
      <c r="H995" s="258"/>
      <c r="I995" s="31"/>
    </row>
    <row r="996" spans="3:9" ht="12" customHeight="1" x14ac:dyDescent="0.2">
      <c r="C996" s="13"/>
      <c r="D996" s="293"/>
      <c r="E996" s="256" t="str">
        <f t="shared" si="156"/>
        <v/>
      </c>
      <c r="F996" s="256" t="str">
        <f t="shared" si="156"/>
        <v/>
      </c>
      <c r="G996" s="257"/>
      <c r="H996" s="258"/>
      <c r="I996" s="31"/>
    </row>
    <row r="997" spans="3:9" ht="12" customHeight="1" x14ac:dyDescent="0.2">
      <c r="C997" s="13"/>
      <c r="D997" s="293"/>
      <c r="E997" s="256" t="str">
        <f t="shared" si="156"/>
        <v/>
      </c>
      <c r="F997" s="256" t="str">
        <f t="shared" si="156"/>
        <v/>
      </c>
      <c r="G997" s="257"/>
      <c r="H997" s="258"/>
      <c r="I997" s="31"/>
    </row>
    <row r="998" spans="3:9" ht="12" customHeight="1" x14ac:dyDescent="0.2">
      <c r="C998" s="13"/>
      <c r="D998" s="293"/>
      <c r="E998" s="256" t="str">
        <f t="shared" si="156"/>
        <v/>
      </c>
      <c r="F998" s="256" t="str">
        <f t="shared" si="156"/>
        <v/>
      </c>
      <c r="G998" s="257"/>
      <c r="H998" s="258"/>
      <c r="I998" s="31"/>
    </row>
    <row r="999" spans="3:9" ht="12" customHeight="1" x14ac:dyDescent="0.2">
      <c r="C999" s="13"/>
      <c r="D999" s="293"/>
      <c r="E999" s="256" t="str">
        <f t="shared" si="156"/>
        <v/>
      </c>
      <c r="F999" s="256" t="str">
        <f t="shared" si="156"/>
        <v/>
      </c>
      <c r="G999" s="257"/>
      <c r="H999" s="258"/>
      <c r="I999" s="31"/>
    </row>
    <row r="1000" spans="3:9" ht="12" customHeight="1" x14ac:dyDescent="0.2">
      <c r="C1000" s="13"/>
      <c r="D1000" s="293">
        <v>100</v>
      </c>
      <c r="E1000" s="252" t="str">
        <f>IF(OR(VLOOKUP(D1000,'Services - NHC'!$D$10:$F$149,2,FALSE)="",VLOOKUP(D1000,'Services - NHC'!$D$10:$F$149,2,FALSE)="[Enter service]"),"",VLOOKUP(D1000,'Services - NHC'!$D$10:$F$149,2,FALSE))</f>
        <v/>
      </c>
      <c r="F1000" s="253" t="str">
        <f>IF(OR(VLOOKUP(D1000,'Services - NHC'!$D$10:$F$149,3,FALSE)="",VLOOKUP(D1000,'Services - NHC'!$D$10:$F$149,3,FALSE)="[Select]"),"",VLOOKUP(D1000,'Services - NHC'!$D$10:$F$149,3,FALSE))</f>
        <v/>
      </c>
      <c r="G1000" s="254"/>
      <c r="H1000" s="255"/>
      <c r="I1000" s="31"/>
    </row>
    <row r="1001" spans="3:9" ht="12" customHeight="1" x14ac:dyDescent="0.2">
      <c r="C1001" s="13"/>
      <c r="D1001" s="293"/>
      <c r="E1001" s="256" t="str">
        <f t="shared" ref="E1001:F1009" si="157">E1000</f>
        <v/>
      </c>
      <c r="F1001" s="256" t="str">
        <f t="shared" si="157"/>
        <v/>
      </c>
      <c r="G1001" s="257"/>
      <c r="H1001" s="258"/>
      <c r="I1001" s="31"/>
    </row>
    <row r="1002" spans="3:9" ht="12" customHeight="1" x14ac:dyDescent="0.2">
      <c r="C1002" s="13"/>
      <c r="D1002" s="293"/>
      <c r="E1002" s="256" t="str">
        <f t="shared" si="157"/>
        <v/>
      </c>
      <c r="F1002" s="256" t="str">
        <f t="shared" si="157"/>
        <v/>
      </c>
      <c r="G1002" s="257"/>
      <c r="H1002" s="258"/>
      <c r="I1002" s="31"/>
    </row>
    <row r="1003" spans="3:9" ht="12" customHeight="1" x14ac:dyDescent="0.2">
      <c r="C1003" s="13"/>
      <c r="D1003" s="293"/>
      <c r="E1003" s="256" t="str">
        <f t="shared" si="157"/>
        <v/>
      </c>
      <c r="F1003" s="256" t="str">
        <f t="shared" si="157"/>
        <v/>
      </c>
      <c r="G1003" s="257"/>
      <c r="H1003" s="258"/>
      <c r="I1003" s="31"/>
    </row>
    <row r="1004" spans="3:9" ht="12" customHeight="1" x14ac:dyDescent="0.2">
      <c r="C1004" s="13"/>
      <c r="D1004" s="293"/>
      <c r="E1004" s="256" t="str">
        <f t="shared" si="157"/>
        <v/>
      </c>
      <c r="F1004" s="256" t="str">
        <f t="shared" si="157"/>
        <v/>
      </c>
      <c r="G1004" s="257"/>
      <c r="H1004" s="258"/>
      <c r="I1004" s="31"/>
    </row>
    <row r="1005" spans="3:9" ht="12" customHeight="1" x14ac:dyDescent="0.2">
      <c r="C1005" s="13"/>
      <c r="D1005" s="293"/>
      <c r="E1005" s="256" t="str">
        <f t="shared" si="157"/>
        <v/>
      </c>
      <c r="F1005" s="256" t="str">
        <f t="shared" si="157"/>
        <v/>
      </c>
      <c r="G1005" s="257"/>
      <c r="H1005" s="258"/>
      <c r="I1005" s="31"/>
    </row>
    <row r="1006" spans="3:9" ht="12" customHeight="1" x14ac:dyDescent="0.2">
      <c r="C1006" s="13"/>
      <c r="D1006" s="293"/>
      <c r="E1006" s="256" t="str">
        <f t="shared" si="157"/>
        <v/>
      </c>
      <c r="F1006" s="256" t="str">
        <f t="shared" si="157"/>
        <v/>
      </c>
      <c r="G1006" s="257"/>
      <c r="H1006" s="258"/>
      <c r="I1006" s="31"/>
    </row>
    <row r="1007" spans="3:9" ht="12" customHeight="1" x14ac:dyDescent="0.2">
      <c r="C1007" s="13"/>
      <c r="D1007" s="293"/>
      <c r="E1007" s="256" t="str">
        <f t="shared" si="157"/>
        <v/>
      </c>
      <c r="F1007" s="256" t="str">
        <f t="shared" si="157"/>
        <v/>
      </c>
      <c r="G1007" s="257"/>
      <c r="H1007" s="258"/>
      <c r="I1007" s="31"/>
    </row>
    <row r="1008" spans="3:9" ht="12" customHeight="1" x14ac:dyDescent="0.2">
      <c r="C1008" s="13"/>
      <c r="D1008" s="293"/>
      <c r="E1008" s="256" t="str">
        <f t="shared" si="157"/>
        <v/>
      </c>
      <c r="F1008" s="256" t="str">
        <f t="shared" si="157"/>
        <v/>
      </c>
      <c r="G1008" s="257"/>
      <c r="H1008" s="258"/>
      <c r="I1008" s="31"/>
    </row>
    <row r="1009" spans="3:9" ht="12" customHeight="1" x14ac:dyDescent="0.2">
      <c r="C1009" s="13"/>
      <c r="D1009" s="293"/>
      <c r="E1009" s="256" t="str">
        <f t="shared" si="157"/>
        <v/>
      </c>
      <c r="F1009" s="256" t="str">
        <f t="shared" si="157"/>
        <v/>
      </c>
      <c r="G1009" s="257"/>
      <c r="H1009" s="258"/>
      <c r="I1009" s="31"/>
    </row>
    <row r="1010" spans="3:9" ht="12" customHeight="1" x14ac:dyDescent="0.2">
      <c r="C1010" s="13"/>
      <c r="D1010" s="293">
        <v>101</v>
      </c>
      <c r="E1010" s="252" t="str">
        <f>IF(OR(VLOOKUP(D1010,'Services - NHC'!$D$10:$F$149,2,FALSE)="",VLOOKUP(D1010,'Services - NHC'!$D$10:$F$149,2,FALSE)="[Enter service]"),"",VLOOKUP(D1010,'Services - NHC'!$D$10:$F$149,2,FALSE))</f>
        <v/>
      </c>
      <c r="F1010" s="253" t="str">
        <f>IF(OR(VLOOKUP(D1010,'Services - NHC'!$D$10:$F$149,3,FALSE)="",VLOOKUP(D1010,'Services - NHC'!$D$10:$F$149,3,FALSE)="[Select]"),"",VLOOKUP(D1010,'Services - NHC'!$D$10:$F$149,3,FALSE))</f>
        <v/>
      </c>
      <c r="G1010" s="254"/>
      <c r="H1010" s="255"/>
      <c r="I1010" s="31"/>
    </row>
    <row r="1011" spans="3:9" ht="12" customHeight="1" x14ac:dyDescent="0.2">
      <c r="C1011" s="13"/>
      <c r="D1011" s="295"/>
      <c r="E1011" s="256" t="str">
        <f t="shared" ref="E1011:F1019" si="158">E1010</f>
        <v/>
      </c>
      <c r="F1011" s="256" t="str">
        <f t="shared" si="158"/>
        <v/>
      </c>
      <c r="G1011" s="257"/>
      <c r="H1011" s="258"/>
      <c r="I1011" s="31"/>
    </row>
    <row r="1012" spans="3:9" ht="12" customHeight="1" x14ac:dyDescent="0.2">
      <c r="C1012" s="13"/>
      <c r="D1012" s="296"/>
      <c r="E1012" s="256" t="str">
        <f t="shared" si="158"/>
        <v/>
      </c>
      <c r="F1012" s="256" t="str">
        <f t="shared" si="158"/>
        <v/>
      </c>
      <c r="G1012" s="257"/>
      <c r="H1012" s="258"/>
      <c r="I1012" s="31"/>
    </row>
    <row r="1013" spans="3:9" ht="12" customHeight="1" x14ac:dyDescent="0.2">
      <c r="C1013" s="13"/>
      <c r="D1013" s="295"/>
      <c r="E1013" s="256" t="str">
        <f t="shared" si="158"/>
        <v/>
      </c>
      <c r="F1013" s="256" t="str">
        <f t="shared" si="158"/>
        <v/>
      </c>
      <c r="G1013" s="257"/>
      <c r="H1013" s="258"/>
      <c r="I1013" s="31"/>
    </row>
    <row r="1014" spans="3:9" ht="12" customHeight="1" x14ac:dyDescent="0.2">
      <c r="C1014" s="13"/>
      <c r="D1014" s="295"/>
      <c r="E1014" s="256" t="str">
        <f t="shared" si="158"/>
        <v/>
      </c>
      <c r="F1014" s="256" t="str">
        <f t="shared" si="158"/>
        <v/>
      </c>
      <c r="G1014" s="257"/>
      <c r="H1014" s="258"/>
      <c r="I1014" s="31"/>
    </row>
    <row r="1015" spans="3:9" ht="12" customHeight="1" x14ac:dyDescent="0.2">
      <c r="C1015" s="13"/>
      <c r="D1015" s="295"/>
      <c r="E1015" s="256" t="str">
        <f t="shared" si="158"/>
        <v/>
      </c>
      <c r="F1015" s="256" t="str">
        <f t="shared" si="158"/>
        <v/>
      </c>
      <c r="G1015" s="257"/>
      <c r="H1015" s="258"/>
      <c r="I1015" s="31"/>
    </row>
    <row r="1016" spans="3:9" ht="12" customHeight="1" x14ac:dyDescent="0.2">
      <c r="C1016" s="13"/>
      <c r="D1016" s="295"/>
      <c r="E1016" s="256" t="str">
        <f t="shared" si="158"/>
        <v/>
      </c>
      <c r="F1016" s="256" t="str">
        <f t="shared" si="158"/>
        <v/>
      </c>
      <c r="G1016" s="257"/>
      <c r="H1016" s="258"/>
      <c r="I1016" s="31"/>
    </row>
    <row r="1017" spans="3:9" ht="12" customHeight="1" x14ac:dyDescent="0.2">
      <c r="C1017" s="13"/>
      <c r="D1017" s="295"/>
      <c r="E1017" s="256" t="str">
        <f t="shared" si="158"/>
        <v/>
      </c>
      <c r="F1017" s="256" t="str">
        <f t="shared" si="158"/>
        <v/>
      </c>
      <c r="G1017" s="257"/>
      <c r="H1017" s="258"/>
      <c r="I1017" s="31"/>
    </row>
    <row r="1018" spans="3:9" ht="12" customHeight="1" x14ac:dyDescent="0.2">
      <c r="C1018" s="13"/>
      <c r="D1018" s="295"/>
      <c r="E1018" s="256" t="str">
        <f t="shared" si="158"/>
        <v/>
      </c>
      <c r="F1018" s="256" t="str">
        <f t="shared" si="158"/>
        <v/>
      </c>
      <c r="G1018" s="257"/>
      <c r="H1018" s="258"/>
      <c r="I1018" s="31"/>
    </row>
    <row r="1019" spans="3:9" ht="12" customHeight="1" x14ac:dyDescent="0.2">
      <c r="C1019" s="13"/>
      <c r="D1019" s="295"/>
      <c r="E1019" s="256" t="str">
        <f t="shared" si="158"/>
        <v/>
      </c>
      <c r="F1019" s="256" t="str">
        <f t="shared" si="158"/>
        <v/>
      </c>
      <c r="G1019" s="257"/>
      <c r="H1019" s="258"/>
      <c r="I1019" s="31"/>
    </row>
    <row r="1020" spans="3:9" ht="12" customHeight="1" x14ac:dyDescent="0.2">
      <c r="C1020" s="13"/>
      <c r="D1020" s="293">
        <v>102</v>
      </c>
      <c r="E1020" s="252" t="str">
        <f>IF(OR(VLOOKUP(D1020,'Services - NHC'!$D$10:$F$149,2,FALSE)="",VLOOKUP(D1020,'Services - NHC'!$D$10:$F$149,2,FALSE)="[Enter service]"),"",VLOOKUP(D1020,'Services - NHC'!$D$10:$F$149,2,FALSE))</f>
        <v/>
      </c>
      <c r="F1020" s="253" t="str">
        <f>IF(OR(VLOOKUP(D1020,'Services - NHC'!$D$10:$F$149,3,FALSE)="",VLOOKUP(D1020,'Services - NHC'!$D$10:$F$149,3,FALSE)="[Select]"),"",VLOOKUP(D1020,'Services - NHC'!$D$10:$F$149,3,FALSE))</f>
        <v/>
      </c>
      <c r="G1020" s="254"/>
      <c r="H1020" s="255"/>
      <c r="I1020" s="31"/>
    </row>
    <row r="1021" spans="3:9" ht="12" customHeight="1" x14ac:dyDescent="0.2">
      <c r="C1021" s="13"/>
      <c r="D1021" s="295"/>
      <c r="E1021" s="256" t="str">
        <f t="shared" ref="E1021:F1029" si="159">E1020</f>
        <v/>
      </c>
      <c r="F1021" s="256" t="str">
        <f t="shared" si="159"/>
        <v/>
      </c>
      <c r="G1021" s="257"/>
      <c r="H1021" s="258"/>
      <c r="I1021" s="31"/>
    </row>
    <row r="1022" spans="3:9" ht="12" customHeight="1" x14ac:dyDescent="0.2">
      <c r="C1022" s="13"/>
      <c r="D1022" s="295"/>
      <c r="E1022" s="256" t="str">
        <f t="shared" si="159"/>
        <v/>
      </c>
      <c r="F1022" s="256" t="str">
        <f t="shared" si="159"/>
        <v/>
      </c>
      <c r="G1022" s="257"/>
      <c r="H1022" s="258"/>
      <c r="I1022" s="31"/>
    </row>
    <row r="1023" spans="3:9" ht="12" customHeight="1" x14ac:dyDescent="0.2">
      <c r="C1023" s="13"/>
      <c r="D1023" s="295"/>
      <c r="E1023" s="256" t="str">
        <f t="shared" si="159"/>
        <v/>
      </c>
      <c r="F1023" s="256" t="str">
        <f t="shared" si="159"/>
        <v/>
      </c>
      <c r="G1023" s="257"/>
      <c r="H1023" s="258"/>
      <c r="I1023" s="31"/>
    </row>
    <row r="1024" spans="3:9" ht="12" customHeight="1" x14ac:dyDescent="0.2">
      <c r="C1024" s="13"/>
      <c r="D1024" s="295"/>
      <c r="E1024" s="256" t="str">
        <f t="shared" si="159"/>
        <v/>
      </c>
      <c r="F1024" s="256" t="str">
        <f t="shared" si="159"/>
        <v/>
      </c>
      <c r="G1024" s="257"/>
      <c r="H1024" s="258"/>
      <c r="I1024" s="31"/>
    </row>
    <row r="1025" spans="3:9" ht="12" customHeight="1" x14ac:dyDescent="0.2">
      <c r="C1025" s="13"/>
      <c r="D1025" s="295"/>
      <c r="E1025" s="256" t="str">
        <f t="shared" si="159"/>
        <v/>
      </c>
      <c r="F1025" s="256" t="str">
        <f t="shared" si="159"/>
        <v/>
      </c>
      <c r="G1025" s="257"/>
      <c r="H1025" s="258"/>
      <c r="I1025" s="31"/>
    </row>
    <row r="1026" spans="3:9" ht="12" customHeight="1" x14ac:dyDescent="0.2">
      <c r="C1026" s="13"/>
      <c r="D1026" s="295"/>
      <c r="E1026" s="256" t="str">
        <f t="shared" si="159"/>
        <v/>
      </c>
      <c r="F1026" s="256" t="str">
        <f t="shared" si="159"/>
        <v/>
      </c>
      <c r="G1026" s="257"/>
      <c r="H1026" s="258"/>
      <c r="I1026" s="31"/>
    </row>
    <row r="1027" spans="3:9" ht="12" customHeight="1" x14ac:dyDescent="0.2">
      <c r="C1027" s="13"/>
      <c r="D1027" s="295"/>
      <c r="E1027" s="256" t="str">
        <f t="shared" si="159"/>
        <v/>
      </c>
      <c r="F1027" s="256" t="str">
        <f t="shared" si="159"/>
        <v/>
      </c>
      <c r="G1027" s="257"/>
      <c r="H1027" s="258"/>
      <c r="I1027" s="31"/>
    </row>
    <row r="1028" spans="3:9" ht="12" customHeight="1" x14ac:dyDescent="0.2">
      <c r="C1028" s="13"/>
      <c r="D1028" s="295"/>
      <c r="E1028" s="256" t="str">
        <f t="shared" si="159"/>
        <v/>
      </c>
      <c r="F1028" s="256" t="str">
        <f t="shared" si="159"/>
        <v/>
      </c>
      <c r="G1028" s="257"/>
      <c r="H1028" s="258"/>
      <c r="I1028" s="31"/>
    </row>
    <row r="1029" spans="3:9" ht="12" customHeight="1" x14ac:dyDescent="0.2">
      <c r="C1029" s="13"/>
      <c r="D1029" s="295"/>
      <c r="E1029" s="256" t="str">
        <f t="shared" si="159"/>
        <v/>
      </c>
      <c r="F1029" s="256" t="str">
        <f t="shared" si="159"/>
        <v/>
      </c>
      <c r="G1029" s="257"/>
      <c r="H1029" s="258"/>
      <c r="I1029" s="31"/>
    </row>
    <row r="1030" spans="3:9" ht="12" customHeight="1" x14ac:dyDescent="0.2">
      <c r="C1030" s="13"/>
      <c r="D1030" s="293">
        <v>103</v>
      </c>
      <c r="E1030" s="252" t="str">
        <f>IF(OR(VLOOKUP(D1030,'Services - NHC'!$D$10:$F$149,2,FALSE)="",VLOOKUP(D1030,'Services - NHC'!$D$10:$F$149,2,FALSE)="[Enter service]"),"",VLOOKUP(D1030,'Services - NHC'!$D$10:$F$149,2,FALSE))</f>
        <v/>
      </c>
      <c r="F1030" s="253" t="str">
        <f>IF(OR(VLOOKUP(D1030,'Services - NHC'!$D$10:$F$149,3,FALSE)="",VLOOKUP(D1030,'Services - NHC'!$D$10:$F$149,3,FALSE)="[Select]"),"",VLOOKUP(D1030,'Services - NHC'!$D$10:$F$149,3,FALSE))</f>
        <v/>
      </c>
      <c r="G1030" s="254"/>
      <c r="H1030" s="255"/>
      <c r="I1030" s="31"/>
    </row>
    <row r="1031" spans="3:9" ht="12" customHeight="1" x14ac:dyDescent="0.2">
      <c r="C1031" s="13"/>
      <c r="D1031" s="293"/>
      <c r="E1031" s="256" t="str">
        <f t="shared" ref="E1031:F1039" si="160">E1030</f>
        <v/>
      </c>
      <c r="F1031" s="256" t="str">
        <f t="shared" si="160"/>
        <v/>
      </c>
      <c r="G1031" s="257"/>
      <c r="H1031" s="258"/>
      <c r="I1031" s="31"/>
    </row>
    <row r="1032" spans="3:9" ht="12" customHeight="1" x14ac:dyDescent="0.2">
      <c r="C1032" s="13"/>
      <c r="D1032" s="293"/>
      <c r="E1032" s="256" t="str">
        <f t="shared" si="160"/>
        <v/>
      </c>
      <c r="F1032" s="256" t="str">
        <f t="shared" si="160"/>
        <v/>
      </c>
      <c r="G1032" s="257"/>
      <c r="H1032" s="258"/>
      <c r="I1032" s="31"/>
    </row>
    <row r="1033" spans="3:9" ht="12" customHeight="1" x14ac:dyDescent="0.2">
      <c r="C1033" s="13"/>
      <c r="D1033" s="293"/>
      <c r="E1033" s="256" t="str">
        <f t="shared" si="160"/>
        <v/>
      </c>
      <c r="F1033" s="256" t="str">
        <f t="shared" si="160"/>
        <v/>
      </c>
      <c r="G1033" s="257"/>
      <c r="H1033" s="258"/>
      <c r="I1033" s="31"/>
    </row>
    <row r="1034" spans="3:9" ht="12" customHeight="1" x14ac:dyDescent="0.2">
      <c r="C1034" s="13"/>
      <c r="D1034" s="293"/>
      <c r="E1034" s="256" t="str">
        <f t="shared" si="160"/>
        <v/>
      </c>
      <c r="F1034" s="256" t="str">
        <f t="shared" si="160"/>
        <v/>
      </c>
      <c r="G1034" s="257"/>
      <c r="H1034" s="258"/>
      <c r="I1034" s="31"/>
    </row>
    <row r="1035" spans="3:9" ht="12" customHeight="1" x14ac:dyDescent="0.2">
      <c r="C1035" s="13"/>
      <c r="D1035" s="293"/>
      <c r="E1035" s="256" t="str">
        <f t="shared" si="160"/>
        <v/>
      </c>
      <c r="F1035" s="256" t="str">
        <f t="shared" si="160"/>
        <v/>
      </c>
      <c r="G1035" s="257"/>
      <c r="H1035" s="258"/>
      <c r="I1035" s="31"/>
    </row>
    <row r="1036" spans="3:9" ht="12" customHeight="1" x14ac:dyDescent="0.2">
      <c r="C1036" s="13"/>
      <c r="D1036" s="293"/>
      <c r="E1036" s="256" t="str">
        <f t="shared" si="160"/>
        <v/>
      </c>
      <c r="F1036" s="256" t="str">
        <f t="shared" si="160"/>
        <v/>
      </c>
      <c r="G1036" s="257"/>
      <c r="H1036" s="258"/>
      <c r="I1036" s="31"/>
    </row>
    <row r="1037" spans="3:9" ht="12" customHeight="1" x14ac:dyDescent="0.2">
      <c r="C1037" s="13"/>
      <c r="D1037" s="293"/>
      <c r="E1037" s="256" t="str">
        <f t="shared" si="160"/>
        <v/>
      </c>
      <c r="F1037" s="256" t="str">
        <f t="shared" si="160"/>
        <v/>
      </c>
      <c r="G1037" s="257"/>
      <c r="H1037" s="258"/>
      <c r="I1037" s="31"/>
    </row>
    <row r="1038" spans="3:9" ht="12" customHeight="1" x14ac:dyDescent="0.2">
      <c r="C1038" s="13"/>
      <c r="D1038" s="293"/>
      <c r="E1038" s="256" t="str">
        <f t="shared" si="160"/>
        <v/>
      </c>
      <c r="F1038" s="256" t="str">
        <f t="shared" si="160"/>
        <v/>
      </c>
      <c r="G1038" s="257"/>
      <c r="H1038" s="258"/>
      <c r="I1038" s="31"/>
    </row>
    <row r="1039" spans="3:9" ht="12" customHeight="1" x14ac:dyDescent="0.2">
      <c r="C1039" s="13"/>
      <c r="D1039" s="293"/>
      <c r="E1039" s="256" t="str">
        <f t="shared" si="160"/>
        <v/>
      </c>
      <c r="F1039" s="256" t="str">
        <f t="shared" si="160"/>
        <v/>
      </c>
      <c r="G1039" s="257"/>
      <c r="H1039" s="258"/>
      <c r="I1039" s="31"/>
    </row>
    <row r="1040" spans="3:9" ht="12" customHeight="1" x14ac:dyDescent="0.2">
      <c r="C1040" s="13"/>
      <c r="D1040" s="293">
        <v>104</v>
      </c>
      <c r="E1040" s="252" t="str">
        <f>IF(OR(VLOOKUP(D1040,'Services - NHC'!$D$10:$F$149,2,FALSE)="",VLOOKUP(D1040,'Services - NHC'!$D$10:$F$149,2,FALSE)="[Enter service]"),"",VLOOKUP(D1040,'Services - NHC'!$D$10:$F$149,2,FALSE))</f>
        <v/>
      </c>
      <c r="F1040" s="253" t="str">
        <f>IF(OR(VLOOKUP(D1040,'Services - NHC'!$D$10:$F$149,3,FALSE)="",VLOOKUP(D1040,'Services - NHC'!$D$10:$F$149,3,FALSE)="[Select]"),"",VLOOKUP(D1040,'Services - NHC'!$D$10:$F$149,3,FALSE))</f>
        <v/>
      </c>
      <c r="G1040" s="254"/>
      <c r="H1040" s="255"/>
      <c r="I1040" s="31"/>
    </row>
    <row r="1041" spans="3:9" ht="12" customHeight="1" x14ac:dyDescent="0.2">
      <c r="C1041" s="13"/>
      <c r="D1041" s="293"/>
      <c r="E1041" s="256" t="str">
        <f t="shared" ref="E1041:F1049" si="161">E1040</f>
        <v/>
      </c>
      <c r="F1041" s="256" t="str">
        <f t="shared" si="161"/>
        <v/>
      </c>
      <c r="G1041" s="257"/>
      <c r="H1041" s="258"/>
      <c r="I1041" s="31"/>
    </row>
    <row r="1042" spans="3:9" ht="12" customHeight="1" x14ac:dyDescent="0.2">
      <c r="C1042" s="13"/>
      <c r="D1042" s="293"/>
      <c r="E1042" s="256" t="str">
        <f t="shared" si="161"/>
        <v/>
      </c>
      <c r="F1042" s="256" t="str">
        <f t="shared" si="161"/>
        <v/>
      </c>
      <c r="G1042" s="257"/>
      <c r="H1042" s="258"/>
      <c r="I1042" s="31"/>
    </row>
    <row r="1043" spans="3:9" ht="12" customHeight="1" x14ac:dyDescent="0.2">
      <c r="C1043" s="13"/>
      <c r="D1043" s="293"/>
      <c r="E1043" s="256" t="str">
        <f t="shared" si="161"/>
        <v/>
      </c>
      <c r="F1043" s="256" t="str">
        <f t="shared" si="161"/>
        <v/>
      </c>
      <c r="G1043" s="257"/>
      <c r="H1043" s="258"/>
      <c r="I1043" s="31"/>
    </row>
    <row r="1044" spans="3:9" ht="12" customHeight="1" x14ac:dyDescent="0.2">
      <c r="C1044" s="13"/>
      <c r="D1044" s="293"/>
      <c r="E1044" s="256" t="str">
        <f t="shared" si="161"/>
        <v/>
      </c>
      <c r="F1044" s="256" t="str">
        <f t="shared" si="161"/>
        <v/>
      </c>
      <c r="G1044" s="257"/>
      <c r="H1044" s="258"/>
      <c r="I1044" s="31"/>
    </row>
    <row r="1045" spans="3:9" ht="12" customHeight="1" x14ac:dyDescent="0.2">
      <c r="C1045" s="13"/>
      <c r="D1045" s="293"/>
      <c r="E1045" s="256" t="str">
        <f t="shared" si="161"/>
        <v/>
      </c>
      <c r="F1045" s="256" t="str">
        <f t="shared" si="161"/>
        <v/>
      </c>
      <c r="G1045" s="257"/>
      <c r="H1045" s="258"/>
      <c r="I1045" s="31"/>
    </row>
    <row r="1046" spans="3:9" ht="12" customHeight="1" x14ac:dyDescent="0.2">
      <c r="C1046" s="13"/>
      <c r="D1046" s="293"/>
      <c r="E1046" s="256" t="str">
        <f t="shared" si="161"/>
        <v/>
      </c>
      <c r="F1046" s="256" t="str">
        <f t="shared" si="161"/>
        <v/>
      </c>
      <c r="G1046" s="257"/>
      <c r="H1046" s="258"/>
      <c r="I1046" s="31"/>
    </row>
    <row r="1047" spans="3:9" ht="12" customHeight="1" x14ac:dyDescent="0.2">
      <c r="C1047" s="13"/>
      <c r="D1047" s="293"/>
      <c r="E1047" s="256" t="str">
        <f t="shared" si="161"/>
        <v/>
      </c>
      <c r="F1047" s="256" t="str">
        <f t="shared" si="161"/>
        <v/>
      </c>
      <c r="G1047" s="257"/>
      <c r="H1047" s="258"/>
      <c r="I1047" s="31"/>
    </row>
    <row r="1048" spans="3:9" ht="12" customHeight="1" x14ac:dyDescent="0.2">
      <c r="C1048" s="13"/>
      <c r="D1048" s="293"/>
      <c r="E1048" s="256" t="str">
        <f t="shared" si="161"/>
        <v/>
      </c>
      <c r="F1048" s="256" t="str">
        <f t="shared" si="161"/>
        <v/>
      </c>
      <c r="G1048" s="257"/>
      <c r="H1048" s="258"/>
      <c r="I1048" s="31"/>
    </row>
    <row r="1049" spans="3:9" ht="12" customHeight="1" x14ac:dyDescent="0.2">
      <c r="C1049" s="13"/>
      <c r="D1049" s="293"/>
      <c r="E1049" s="256" t="str">
        <f t="shared" si="161"/>
        <v/>
      </c>
      <c r="F1049" s="256" t="str">
        <f t="shared" si="161"/>
        <v/>
      </c>
      <c r="G1049" s="257"/>
      <c r="H1049" s="258"/>
      <c r="I1049" s="31"/>
    </row>
    <row r="1050" spans="3:9" ht="12" customHeight="1" x14ac:dyDescent="0.2">
      <c r="C1050" s="13"/>
      <c r="D1050" s="293">
        <v>105</v>
      </c>
      <c r="E1050" s="252" t="str">
        <f>IF(OR(VLOOKUP(D1050,'Services - NHC'!$D$10:$F$149,2,FALSE)="",VLOOKUP(D1050,'Services - NHC'!$D$10:$F$149,2,FALSE)="[Enter service]"),"",VLOOKUP(D1050,'Services - NHC'!$D$10:$F$149,2,FALSE))</f>
        <v/>
      </c>
      <c r="F1050" s="253" t="str">
        <f>IF(OR(VLOOKUP(D1050,'Services - NHC'!$D$10:$F$149,3,FALSE)="",VLOOKUP(D1050,'Services - NHC'!$D$10:$F$149,3,FALSE)="[Select]"),"",VLOOKUP(D1050,'Services - NHC'!$D$10:$F$149,3,FALSE))</f>
        <v/>
      </c>
      <c r="G1050" s="254"/>
      <c r="H1050" s="255"/>
      <c r="I1050" s="31"/>
    </row>
    <row r="1051" spans="3:9" ht="12" customHeight="1" x14ac:dyDescent="0.2">
      <c r="C1051" s="13"/>
      <c r="D1051" s="293"/>
      <c r="E1051" s="256" t="str">
        <f t="shared" ref="E1051:F1059" si="162">E1050</f>
        <v/>
      </c>
      <c r="F1051" s="256" t="str">
        <f t="shared" si="162"/>
        <v/>
      </c>
      <c r="G1051" s="257"/>
      <c r="H1051" s="258"/>
      <c r="I1051" s="31"/>
    </row>
    <row r="1052" spans="3:9" ht="12" customHeight="1" x14ac:dyDescent="0.2">
      <c r="C1052" s="13"/>
      <c r="D1052" s="293"/>
      <c r="E1052" s="256" t="str">
        <f t="shared" si="162"/>
        <v/>
      </c>
      <c r="F1052" s="256" t="str">
        <f t="shared" si="162"/>
        <v/>
      </c>
      <c r="G1052" s="257"/>
      <c r="H1052" s="258"/>
      <c r="I1052" s="31"/>
    </row>
    <row r="1053" spans="3:9" ht="12" customHeight="1" x14ac:dyDescent="0.2">
      <c r="C1053" s="13"/>
      <c r="D1053" s="293"/>
      <c r="E1053" s="256" t="str">
        <f t="shared" si="162"/>
        <v/>
      </c>
      <c r="F1053" s="256" t="str">
        <f t="shared" si="162"/>
        <v/>
      </c>
      <c r="G1053" s="257"/>
      <c r="H1053" s="258"/>
      <c r="I1053" s="31"/>
    </row>
    <row r="1054" spans="3:9" ht="12" customHeight="1" x14ac:dyDescent="0.2">
      <c r="C1054" s="13"/>
      <c r="D1054" s="293"/>
      <c r="E1054" s="256" t="str">
        <f t="shared" si="162"/>
        <v/>
      </c>
      <c r="F1054" s="256" t="str">
        <f t="shared" si="162"/>
        <v/>
      </c>
      <c r="G1054" s="257"/>
      <c r="H1054" s="258"/>
      <c r="I1054" s="31"/>
    </row>
    <row r="1055" spans="3:9" ht="12" customHeight="1" x14ac:dyDescent="0.2">
      <c r="C1055" s="13"/>
      <c r="D1055" s="293"/>
      <c r="E1055" s="256" t="str">
        <f t="shared" si="162"/>
        <v/>
      </c>
      <c r="F1055" s="256" t="str">
        <f t="shared" si="162"/>
        <v/>
      </c>
      <c r="G1055" s="257"/>
      <c r="H1055" s="258"/>
      <c r="I1055" s="31"/>
    </row>
    <row r="1056" spans="3:9" ht="12" customHeight="1" x14ac:dyDescent="0.2">
      <c r="C1056" s="13"/>
      <c r="D1056" s="293"/>
      <c r="E1056" s="256" t="str">
        <f t="shared" si="162"/>
        <v/>
      </c>
      <c r="F1056" s="256" t="str">
        <f t="shared" si="162"/>
        <v/>
      </c>
      <c r="G1056" s="257"/>
      <c r="H1056" s="258"/>
      <c r="I1056" s="31"/>
    </row>
    <row r="1057" spans="3:9" ht="12" customHeight="1" x14ac:dyDescent="0.2">
      <c r="C1057" s="13"/>
      <c r="D1057" s="293"/>
      <c r="E1057" s="256" t="str">
        <f t="shared" si="162"/>
        <v/>
      </c>
      <c r="F1057" s="256" t="str">
        <f t="shared" si="162"/>
        <v/>
      </c>
      <c r="G1057" s="257"/>
      <c r="H1057" s="258"/>
      <c r="I1057" s="31"/>
    </row>
    <row r="1058" spans="3:9" ht="12" customHeight="1" x14ac:dyDescent="0.2">
      <c r="C1058" s="13"/>
      <c r="D1058" s="293"/>
      <c r="E1058" s="256" t="str">
        <f t="shared" si="162"/>
        <v/>
      </c>
      <c r="F1058" s="256" t="str">
        <f t="shared" si="162"/>
        <v/>
      </c>
      <c r="G1058" s="257"/>
      <c r="H1058" s="258"/>
      <c r="I1058" s="31"/>
    </row>
    <row r="1059" spans="3:9" ht="12" customHeight="1" x14ac:dyDescent="0.2">
      <c r="C1059" s="13"/>
      <c r="D1059" s="293"/>
      <c r="E1059" s="256" t="str">
        <f t="shared" si="162"/>
        <v/>
      </c>
      <c r="F1059" s="256" t="str">
        <f t="shared" si="162"/>
        <v/>
      </c>
      <c r="G1059" s="257"/>
      <c r="H1059" s="258"/>
      <c r="I1059" s="31"/>
    </row>
    <row r="1060" spans="3:9" ht="12" customHeight="1" x14ac:dyDescent="0.2">
      <c r="C1060" s="13"/>
      <c r="D1060" s="293">
        <v>106</v>
      </c>
      <c r="E1060" s="252" t="str">
        <f>IF(OR(VLOOKUP(D1060,'Services - NHC'!$D$10:$F$149,2,FALSE)="",VLOOKUP(D1060,'Services - NHC'!$D$10:$F$149,2,FALSE)="[Enter service]"),"",VLOOKUP(D1060,'Services - NHC'!$D$10:$F$149,2,FALSE))</f>
        <v/>
      </c>
      <c r="F1060" s="253" t="str">
        <f>IF(OR(VLOOKUP(D1060,'Services - NHC'!$D$10:$F$149,3,FALSE)="",VLOOKUP(D1060,'Services - NHC'!$D$10:$F$149,3,FALSE)="[Select]"),"",VLOOKUP(D1060,'Services - NHC'!$D$10:$F$149,3,FALSE))</f>
        <v/>
      </c>
      <c r="G1060" s="254"/>
      <c r="H1060" s="255"/>
      <c r="I1060" s="31"/>
    </row>
    <row r="1061" spans="3:9" ht="12" customHeight="1" x14ac:dyDescent="0.2">
      <c r="C1061" s="13"/>
      <c r="D1061" s="293"/>
      <c r="E1061" s="256" t="str">
        <f t="shared" ref="E1061:F1069" si="163">E1060</f>
        <v/>
      </c>
      <c r="F1061" s="256" t="str">
        <f t="shared" si="163"/>
        <v/>
      </c>
      <c r="G1061" s="257"/>
      <c r="H1061" s="258"/>
      <c r="I1061" s="31"/>
    </row>
    <row r="1062" spans="3:9" ht="12" customHeight="1" x14ac:dyDescent="0.2">
      <c r="C1062" s="13"/>
      <c r="D1062" s="293"/>
      <c r="E1062" s="256" t="str">
        <f t="shared" si="163"/>
        <v/>
      </c>
      <c r="F1062" s="256" t="str">
        <f t="shared" si="163"/>
        <v/>
      </c>
      <c r="G1062" s="257"/>
      <c r="H1062" s="258"/>
      <c r="I1062" s="31"/>
    </row>
    <row r="1063" spans="3:9" ht="12" customHeight="1" x14ac:dyDescent="0.2">
      <c r="C1063" s="13"/>
      <c r="D1063" s="293"/>
      <c r="E1063" s="256" t="str">
        <f t="shared" si="163"/>
        <v/>
      </c>
      <c r="F1063" s="256" t="str">
        <f t="shared" si="163"/>
        <v/>
      </c>
      <c r="G1063" s="257"/>
      <c r="H1063" s="258"/>
      <c r="I1063" s="31"/>
    </row>
    <row r="1064" spans="3:9" ht="12" customHeight="1" x14ac:dyDescent="0.2">
      <c r="C1064" s="13"/>
      <c r="D1064" s="293"/>
      <c r="E1064" s="256" t="str">
        <f t="shared" si="163"/>
        <v/>
      </c>
      <c r="F1064" s="256" t="str">
        <f t="shared" si="163"/>
        <v/>
      </c>
      <c r="G1064" s="257"/>
      <c r="H1064" s="258"/>
      <c r="I1064" s="31"/>
    </row>
    <row r="1065" spans="3:9" ht="12" customHeight="1" x14ac:dyDescent="0.2">
      <c r="C1065" s="13"/>
      <c r="D1065" s="293"/>
      <c r="E1065" s="256" t="str">
        <f t="shared" si="163"/>
        <v/>
      </c>
      <c r="F1065" s="256" t="str">
        <f t="shared" si="163"/>
        <v/>
      </c>
      <c r="G1065" s="257"/>
      <c r="H1065" s="258"/>
      <c r="I1065" s="31"/>
    </row>
    <row r="1066" spans="3:9" ht="12" customHeight="1" x14ac:dyDescent="0.2">
      <c r="C1066" s="13"/>
      <c r="D1066" s="293"/>
      <c r="E1066" s="256" t="str">
        <f t="shared" si="163"/>
        <v/>
      </c>
      <c r="F1066" s="256" t="str">
        <f t="shared" si="163"/>
        <v/>
      </c>
      <c r="G1066" s="257"/>
      <c r="H1066" s="258"/>
      <c r="I1066" s="31"/>
    </row>
    <row r="1067" spans="3:9" ht="12" customHeight="1" x14ac:dyDescent="0.2">
      <c r="C1067" s="13"/>
      <c r="D1067" s="293"/>
      <c r="E1067" s="256" t="str">
        <f t="shared" si="163"/>
        <v/>
      </c>
      <c r="F1067" s="256" t="str">
        <f t="shared" si="163"/>
        <v/>
      </c>
      <c r="G1067" s="257"/>
      <c r="H1067" s="258"/>
      <c r="I1067" s="31"/>
    </row>
    <row r="1068" spans="3:9" ht="12" customHeight="1" x14ac:dyDescent="0.2">
      <c r="C1068" s="13"/>
      <c r="D1068" s="293"/>
      <c r="E1068" s="256" t="str">
        <f t="shared" si="163"/>
        <v/>
      </c>
      <c r="F1068" s="256" t="str">
        <f t="shared" si="163"/>
        <v/>
      </c>
      <c r="G1068" s="257"/>
      <c r="H1068" s="258"/>
      <c r="I1068" s="31"/>
    </row>
    <row r="1069" spans="3:9" ht="12" customHeight="1" x14ac:dyDescent="0.2">
      <c r="C1069" s="13"/>
      <c r="D1069" s="293"/>
      <c r="E1069" s="256" t="str">
        <f t="shared" si="163"/>
        <v/>
      </c>
      <c r="F1069" s="256" t="str">
        <f t="shared" si="163"/>
        <v/>
      </c>
      <c r="G1069" s="257"/>
      <c r="H1069" s="258"/>
      <c r="I1069" s="31"/>
    </row>
    <row r="1070" spans="3:9" ht="12" customHeight="1" x14ac:dyDescent="0.2">
      <c r="C1070" s="13"/>
      <c r="D1070" s="293">
        <v>107</v>
      </c>
      <c r="E1070" s="252" t="str">
        <f>IF(OR(VLOOKUP(D1070,'Services - NHC'!$D$10:$F$149,2,FALSE)="",VLOOKUP(D1070,'Services - NHC'!$D$10:$F$149,2,FALSE)="[Enter service]"),"",VLOOKUP(D1070,'Services - NHC'!$D$10:$F$149,2,FALSE))</f>
        <v/>
      </c>
      <c r="F1070" s="253" t="str">
        <f>IF(OR(VLOOKUP(D1070,'Services - NHC'!$D$10:$F$149,3,FALSE)="",VLOOKUP(D1070,'Services - NHC'!$D$10:$F$149,3,FALSE)="[Select]"),"",VLOOKUP(D1070,'Services - NHC'!$D$10:$F$149,3,FALSE))</f>
        <v/>
      </c>
      <c r="G1070" s="254"/>
      <c r="H1070" s="255"/>
      <c r="I1070" s="31"/>
    </row>
    <row r="1071" spans="3:9" ht="12" customHeight="1" x14ac:dyDescent="0.2">
      <c r="C1071" s="13"/>
      <c r="D1071" s="293"/>
      <c r="E1071" s="256" t="str">
        <f t="shared" ref="E1071:F1079" si="164">E1070</f>
        <v/>
      </c>
      <c r="F1071" s="256" t="str">
        <f t="shared" si="164"/>
        <v/>
      </c>
      <c r="G1071" s="257"/>
      <c r="H1071" s="258"/>
      <c r="I1071" s="31"/>
    </row>
    <row r="1072" spans="3:9" ht="12" customHeight="1" x14ac:dyDescent="0.2">
      <c r="C1072" s="13"/>
      <c r="D1072" s="293"/>
      <c r="E1072" s="256" t="str">
        <f t="shared" si="164"/>
        <v/>
      </c>
      <c r="F1072" s="256" t="str">
        <f t="shared" si="164"/>
        <v/>
      </c>
      <c r="G1072" s="257"/>
      <c r="H1072" s="258"/>
      <c r="I1072" s="31"/>
    </row>
    <row r="1073" spans="3:9" ht="12" customHeight="1" x14ac:dyDescent="0.2">
      <c r="C1073" s="13"/>
      <c r="D1073" s="293"/>
      <c r="E1073" s="256" t="str">
        <f t="shared" si="164"/>
        <v/>
      </c>
      <c r="F1073" s="256" t="str">
        <f t="shared" si="164"/>
        <v/>
      </c>
      <c r="G1073" s="257"/>
      <c r="H1073" s="258"/>
      <c r="I1073" s="31"/>
    </row>
    <row r="1074" spans="3:9" ht="12" customHeight="1" x14ac:dyDescent="0.2">
      <c r="C1074" s="13"/>
      <c r="D1074" s="293"/>
      <c r="E1074" s="256" t="str">
        <f t="shared" si="164"/>
        <v/>
      </c>
      <c r="F1074" s="256" t="str">
        <f t="shared" si="164"/>
        <v/>
      </c>
      <c r="G1074" s="257"/>
      <c r="H1074" s="258"/>
      <c r="I1074" s="31"/>
    </row>
    <row r="1075" spans="3:9" ht="12" customHeight="1" x14ac:dyDescent="0.2">
      <c r="C1075" s="13"/>
      <c r="D1075" s="293"/>
      <c r="E1075" s="256" t="str">
        <f t="shared" si="164"/>
        <v/>
      </c>
      <c r="F1075" s="256" t="str">
        <f t="shared" si="164"/>
        <v/>
      </c>
      <c r="G1075" s="257"/>
      <c r="H1075" s="258"/>
      <c r="I1075" s="31"/>
    </row>
    <row r="1076" spans="3:9" ht="12" customHeight="1" x14ac:dyDescent="0.2">
      <c r="C1076" s="13"/>
      <c r="D1076" s="293"/>
      <c r="E1076" s="256" t="str">
        <f t="shared" si="164"/>
        <v/>
      </c>
      <c r="F1076" s="256" t="str">
        <f t="shared" si="164"/>
        <v/>
      </c>
      <c r="G1076" s="257"/>
      <c r="H1076" s="258"/>
      <c r="I1076" s="31"/>
    </row>
    <row r="1077" spans="3:9" ht="12" customHeight="1" x14ac:dyDescent="0.2">
      <c r="C1077" s="13"/>
      <c r="D1077" s="293"/>
      <c r="E1077" s="256" t="str">
        <f t="shared" si="164"/>
        <v/>
      </c>
      <c r="F1077" s="256" t="str">
        <f t="shared" si="164"/>
        <v/>
      </c>
      <c r="G1077" s="257"/>
      <c r="H1077" s="258"/>
      <c r="I1077" s="31"/>
    </row>
    <row r="1078" spans="3:9" ht="12" customHeight="1" x14ac:dyDescent="0.2">
      <c r="C1078" s="13"/>
      <c r="D1078" s="293"/>
      <c r="E1078" s="256" t="str">
        <f t="shared" si="164"/>
        <v/>
      </c>
      <c r="F1078" s="256" t="str">
        <f t="shared" si="164"/>
        <v/>
      </c>
      <c r="G1078" s="257"/>
      <c r="H1078" s="258"/>
      <c r="I1078" s="31"/>
    </row>
    <row r="1079" spans="3:9" ht="12" customHeight="1" x14ac:dyDescent="0.2">
      <c r="C1079" s="13"/>
      <c r="D1079" s="293"/>
      <c r="E1079" s="256" t="str">
        <f t="shared" si="164"/>
        <v/>
      </c>
      <c r="F1079" s="256" t="str">
        <f t="shared" si="164"/>
        <v/>
      </c>
      <c r="G1079" s="257"/>
      <c r="H1079" s="258"/>
      <c r="I1079" s="31"/>
    </row>
    <row r="1080" spans="3:9" ht="12" customHeight="1" x14ac:dyDescent="0.2">
      <c r="C1080" s="13"/>
      <c r="D1080" s="293">
        <v>108</v>
      </c>
      <c r="E1080" s="252" t="str">
        <f>IF(OR(VLOOKUP(D1080,'Services - NHC'!$D$10:$F$149,2,FALSE)="",VLOOKUP(D1080,'Services - NHC'!$D$10:$F$149,2,FALSE)="[Enter service]"),"",VLOOKUP(D1080,'Services - NHC'!$D$10:$F$149,2,FALSE))</f>
        <v/>
      </c>
      <c r="F1080" s="253" t="str">
        <f>IF(OR(VLOOKUP(D1080,'Services - NHC'!$D$10:$F$149,3,FALSE)="",VLOOKUP(D1080,'Services - NHC'!$D$10:$F$149,3,FALSE)="[Select]"),"",VLOOKUP(D1080,'Services - NHC'!$D$10:$F$149,3,FALSE))</f>
        <v/>
      </c>
      <c r="G1080" s="254"/>
      <c r="H1080" s="255"/>
      <c r="I1080" s="31"/>
    </row>
    <row r="1081" spans="3:9" ht="12" customHeight="1" x14ac:dyDescent="0.2">
      <c r="C1081" s="13"/>
      <c r="D1081" s="293"/>
      <c r="E1081" s="256" t="str">
        <f t="shared" ref="E1081:F1089" si="165">E1080</f>
        <v/>
      </c>
      <c r="F1081" s="256" t="str">
        <f t="shared" si="165"/>
        <v/>
      </c>
      <c r="G1081" s="257"/>
      <c r="H1081" s="258"/>
      <c r="I1081" s="31"/>
    </row>
    <row r="1082" spans="3:9" ht="12" customHeight="1" x14ac:dyDescent="0.2">
      <c r="C1082" s="13"/>
      <c r="D1082" s="293"/>
      <c r="E1082" s="256" t="str">
        <f t="shared" si="165"/>
        <v/>
      </c>
      <c r="F1082" s="256" t="str">
        <f t="shared" si="165"/>
        <v/>
      </c>
      <c r="G1082" s="257"/>
      <c r="H1082" s="258"/>
      <c r="I1082" s="31"/>
    </row>
    <row r="1083" spans="3:9" ht="12" customHeight="1" x14ac:dyDescent="0.2">
      <c r="C1083" s="13"/>
      <c r="D1083" s="293"/>
      <c r="E1083" s="256" t="str">
        <f t="shared" si="165"/>
        <v/>
      </c>
      <c r="F1083" s="256" t="str">
        <f t="shared" si="165"/>
        <v/>
      </c>
      <c r="G1083" s="257"/>
      <c r="H1083" s="258"/>
      <c r="I1083" s="31"/>
    </row>
    <row r="1084" spans="3:9" ht="12" customHeight="1" x14ac:dyDescent="0.2">
      <c r="C1084" s="13"/>
      <c r="D1084" s="293"/>
      <c r="E1084" s="256" t="str">
        <f t="shared" si="165"/>
        <v/>
      </c>
      <c r="F1084" s="256" t="str">
        <f t="shared" si="165"/>
        <v/>
      </c>
      <c r="G1084" s="257"/>
      <c r="H1084" s="258"/>
      <c r="I1084" s="31"/>
    </row>
    <row r="1085" spans="3:9" ht="12" customHeight="1" x14ac:dyDescent="0.2">
      <c r="C1085" s="13"/>
      <c r="D1085" s="293"/>
      <c r="E1085" s="256" t="str">
        <f t="shared" si="165"/>
        <v/>
      </c>
      <c r="F1085" s="256" t="str">
        <f t="shared" si="165"/>
        <v/>
      </c>
      <c r="G1085" s="257"/>
      <c r="H1085" s="258"/>
      <c r="I1085" s="31"/>
    </row>
    <row r="1086" spans="3:9" ht="12" customHeight="1" x14ac:dyDescent="0.2">
      <c r="C1086" s="13"/>
      <c r="D1086" s="293"/>
      <c r="E1086" s="256" t="str">
        <f t="shared" si="165"/>
        <v/>
      </c>
      <c r="F1086" s="256" t="str">
        <f t="shared" si="165"/>
        <v/>
      </c>
      <c r="G1086" s="257"/>
      <c r="H1086" s="258"/>
      <c r="I1086" s="31"/>
    </row>
    <row r="1087" spans="3:9" ht="12" customHeight="1" x14ac:dyDescent="0.2">
      <c r="C1087" s="13"/>
      <c r="D1087" s="293"/>
      <c r="E1087" s="256" t="str">
        <f t="shared" si="165"/>
        <v/>
      </c>
      <c r="F1087" s="256" t="str">
        <f t="shared" si="165"/>
        <v/>
      </c>
      <c r="G1087" s="257"/>
      <c r="H1087" s="258"/>
      <c r="I1087" s="31"/>
    </row>
    <row r="1088" spans="3:9" ht="12" customHeight="1" x14ac:dyDescent="0.2">
      <c r="C1088" s="13"/>
      <c r="D1088" s="293"/>
      <c r="E1088" s="256" t="str">
        <f t="shared" si="165"/>
        <v/>
      </c>
      <c r="F1088" s="256" t="str">
        <f t="shared" si="165"/>
        <v/>
      </c>
      <c r="G1088" s="257"/>
      <c r="H1088" s="258"/>
      <c r="I1088" s="31"/>
    </row>
    <row r="1089" spans="3:9" ht="12" customHeight="1" x14ac:dyDescent="0.2">
      <c r="C1089" s="13"/>
      <c r="D1089" s="293"/>
      <c r="E1089" s="256" t="str">
        <f t="shared" si="165"/>
        <v/>
      </c>
      <c r="F1089" s="256" t="str">
        <f t="shared" si="165"/>
        <v/>
      </c>
      <c r="G1089" s="257"/>
      <c r="H1089" s="258"/>
      <c r="I1089" s="31"/>
    </row>
    <row r="1090" spans="3:9" ht="12" customHeight="1" x14ac:dyDescent="0.2">
      <c r="C1090" s="13"/>
      <c r="D1090" s="293">
        <v>109</v>
      </c>
      <c r="E1090" s="252" t="str">
        <f>IF(OR(VLOOKUP(D1090,'Services - NHC'!$D$10:$F$149,2,FALSE)="",VLOOKUP(D1090,'Services - NHC'!$D$10:$F$149,2,FALSE)="[Enter service]"),"",VLOOKUP(D1090,'Services - NHC'!$D$10:$F$149,2,FALSE))</f>
        <v/>
      </c>
      <c r="F1090" s="253" t="str">
        <f>IF(OR(VLOOKUP(D1090,'Services - NHC'!$D$10:$F$149,3,FALSE)="",VLOOKUP(D1090,'Services - NHC'!$D$10:$F$149,3,FALSE)="[Select]"),"",VLOOKUP(D1090,'Services - NHC'!$D$10:$F$149,3,FALSE))</f>
        <v/>
      </c>
      <c r="G1090" s="254"/>
      <c r="H1090" s="255"/>
      <c r="I1090" s="31"/>
    </row>
    <row r="1091" spans="3:9" ht="12" customHeight="1" x14ac:dyDescent="0.2">
      <c r="C1091" s="13"/>
      <c r="D1091" s="293"/>
      <c r="E1091" s="256" t="str">
        <f t="shared" ref="E1091:F1099" si="166">E1090</f>
        <v/>
      </c>
      <c r="F1091" s="256" t="str">
        <f t="shared" si="166"/>
        <v/>
      </c>
      <c r="G1091" s="257"/>
      <c r="H1091" s="258"/>
      <c r="I1091" s="31"/>
    </row>
    <row r="1092" spans="3:9" ht="12" customHeight="1" x14ac:dyDescent="0.2">
      <c r="C1092" s="13"/>
      <c r="D1092" s="293"/>
      <c r="E1092" s="256" t="str">
        <f t="shared" si="166"/>
        <v/>
      </c>
      <c r="F1092" s="256" t="str">
        <f t="shared" si="166"/>
        <v/>
      </c>
      <c r="G1092" s="257"/>
      <c r="H1092" s="258"/>
      <c r="I1092" s="31"/>
    </row>
    <row r="1093" spans="3:9" ht="12" customHeight="1" x14ac:dyDescent="0.2">
      <c r="C1093" s="13"/>
      <c r="D1093" s="293"/>
      <c r="E1093" s="256" t="str">
        <f t="shared" si="166"/>
        <v/>
      </c>
      <c r="F1093" s="256" t="str">
        <f t="shared" si="166"/>
        <v/>
      </c>
      <c r="G1093" s="257"/>
      <c r="H1093" s="258"/>
      <c r="I1093" s="31"/>
    </row>
    <row r="1094" spans="3:9" ht="12" customHeight="1" x14ac:dyDescent="0.2">
      <c r="C1094" s="13"/>
      <c r="D1094" s="293"/>
      <c r="E1094" s="256" t="str">
        <f t="shared" si="166"/>
        <v/>
      </c>
      <c r="F1094" s="256" t="str">
        <f t="shared" si="166"/>
        <v/>
      </c>
      <c r="G1094" s="257"/>
      <c r="H1094" s="258"/>
      <c r="I1094" s="31"/>
    </row>
    <row r="1095" spans="3:9" ht="12" customHeight="1" x14ac:dyDescent="0.2">
      <c r="C1095" s="13"/>
      <c r="D1095" s="293"/>
      <c r="E1095" s="256" t="str">
        <f t="shared" si="166"/>
        <v/>
      </c>
      <c r="F1095" s="256" t="str">
        <f t="shared" si="166"/>
        <v/>
      </c>
      <c r="G1095" s="257"/>
      <c r="H1095" s="258"/>
      <c r="I1095" s="31"/>
    </row>
    <row r="1096" spans="3:9" ht="12" customHeight="1" x14ac:dyDescent="0.2">
      <c r="C1096" s="13"/>
      <c r="D1096" s="293"/>
      <c r="E1096" s="256" t="str">
        <f t="shared" si="166"/>
        <v/>
      </c>
      <c r="F1096" s="256" t="str">
        <f t="shared" si="166"/>
        <v/>
      </c>
      <c r="G1096" s="257"/>
      <c r="H1096" s="258"/>
      <c r="I1096" s="31"/>
    </row>
    <row r="1097" spans="3:9" ht="12" customHeight="1" x14ac:dyDescent="0.2">
      <c r="C1097" s="13"/>
      <c r="D1097" s="293"/>
      <c r="E1097" s="256" t="str">
        <f t="shared" si="166"/>
        <v/>
      </c>
      <c r="F1097" s="256" t="str">
        <f t="shared" si="166"/>
        <v/>
      </c>
      <c r="G1097" s="257"/>
      <c r="H1097" s="258"/>
      <c r="I1097" s="31"/>
    </row>
    <row r="1098" spans="3:9" ht="12" customHeight="1" x14ac:dyDescent="0.2">
      <c r="C1098" s="13"/>
      <c r="D1098" s="293"/>
      <c r="E1098" s="256" t="str">
        <f t="shared" si="166"/>
        <v/>
      </c>
      <c r="F1098" s="256" t="str">
        <f t="shared" si="166"/>
        <v/>
      </c>
      <c r="G1098" s="257"/>
      <c r="H1098" s="258"/>
      <c r="I1098" s="31"/>
    </row>
    <row r="1099" spans="3:9" ht="12" customHeight="1" x14ac:dyDescent="0.2">
      <c r="C1099" s="13"/>
      <c r="D1099" s="293"/>
      <c r="E1099" s="256" t="str">
        <f t="shared" si="166"/>
        <v/>
      </c>
      <c r="F1099" s="256" t="str">
        <f t="shared" si="166"/>
        <v/>
      </c>
      <c r="G1099" s="257"/>
      <c r="H1099" s="258"/>
      <c r="I1099" s="31"/>
    </row>
    <row r="1100" spans="3:9" ht="12" customHeight="1" x14ac:dyDescent="0.2">
      <c r="C1100" s="13"/>
      <c r="D1100" s="293">
        <v>110</v>
      </c>
      <c r="E1100" s="252" t="str">
        <f>IF(OR(VLOOKUP(D1100,'Services - NHC'!$D$10:$F$149,2,FALSE)="",VLOOKUP(D1100,'Services - NHC'!$D$10:$F$149,2,FALSE)="[Enter service]"),"",VLOOKUP(D1100,'Services - NHC'!$D$10:$F$149,2,FALSE))</f>
        <v/>
      </c>
      <c r="F1100" s="253" t="str">
        <f>IF(OR(VLOOKUP(D1100,'Services - NHC'!$D$10:$F$149,3,FALSE)="",VLOOKUP(D1100,'Services - NHC'!$D$10:$F$149,3,FALSE)="[Select]"),"",VLOOKUP(D1100,'Services - NHC'!$D$10:$F$149,3,FALSE))</f>
        <v/>
      </c>
      <c r="G1100" s="254"/>
      <c r="H1100" s="255"/>
      <c r="I1100" s="31"/>
    </row>
    <row r="1101" spans="3:9" ht="12" customHeight="1" x14ac:dyDescent="0.2">
      <c r="C1101" s="13"/>
      <c r="D1101" s="293"/>
      <c r="E1101" s="256" t="str">
        <f t="shared" ref="E1101:F1109" si="167">E1100</f>
        <v/>
      </c>
      <c r="F1101" s="256" t="str">
        <f t="shared" si="167"/>
        <v/>
      </c>
      <c r="G1101" s="257"/>
      <c r="H1101" s="258"/>
      <c r="I1101" s="31"/>
    </row>
    <row r="1102" spans="3:9" ht="12" customHeight="1" x14ac:dyDescent="0.2">
      <c r="C1102" s="13"/>
      <c r="D1102" s="293"/>
      <c r="E1102" s="256" t="str">
        <f t="shared" si="167"/>
        <v/>
      </c>
      <c r="F1102" s="256" t="str">
        <f t="shared" si="167"/>
        <v/>
      </c>
      <c r="G1102" s="257"/>
      <c r="H1102" s="258"/>
      <c r="I1102" s="31"/>
    </row>
    <row r="1103" spans="3:9" ht="12" customHeight="1" x14ac:dyDescent="0.2">
      <c r="C1103" s="13"/>
      <c r="D1103" s="293"/>
      <c r="E1103" s="256" t="str">
        <f t="shared" si="167"/>
        <v/>
      </c>
      <c r="F1103" s="256" t="str">
        <f t="shared" si="167"/>
        <v/>
      </c>
      <c r="G1103" s="257"/>
      <c r="H1103" s="258"/>
      <c r="I1103" s="31"/>
    </row>
    <row r="1104" spans="3:9" ht="12" customHeight="1" x14ac:dyDescent="0.2">
      <c r="C1104" s="13"/>
      <c r="D1104" s="293"/>
      <c r="E1104" s="256" t="str">
        <f t="shared" si="167"/>
        <v/>
      </c>
      <c r="F1104" s="256" t="str">
        <f t="shared" si="167"/>
        <v/>
      </c>
      <c r="G1104" s="257"/>
      <c r="H1104" s="258"/>
      <c r="I1104" s="31"/>
    </row>
    <row r="1105" spans="3:9" ht="12" customHeight="1" x14ac:dyDescent="0.2">
      <c r="C1105" s="13"/>
      <c r="D1105" s="293"/>
      <c r="E1105" s="256" t="str">
        <f t="shared" si="167"/>
        <v/>
      </c>
      <c r="F1105" s="256" t="str">
        <f t="shared" si="167"/>
        <v/>
      </c>
      <c r="G1105" s="257"/>
      <c r="H1105" s="258"/>
      <c r="I1105" s="31"/>
    </row>
    <row r="1106" spans="3:9" ht="12" customHeight="1" x14ac:dyDescent="0.2">
      <c r="C1106" s="13"/>
      <c r="D1106" s="293"/>
      <c r="E1106" s="256" t="str">
        <f t="shared" si="167"/>
        <v/>
      </c>
      <c r="F1106" s="256" t="str">
        <f t="shared" si="167"/>
        <v/>
      </c>
      <c r="G1106" s="257"/>
      <c r="H1106" s="258"/>
      <c r="I1106" s="31"/>
    </row>
    <row r="1107" spans="3:9" ht="12" customHeight="1" x14ac:dyDescent="0.2">
      <c r="C1107" s="13"/>
      <c r="D1107" s="293"/>
      <c r="E1107" s="256" t="str">
        <f t="shared" si="167"/>
        <v/>
      </c>
      <c r="F1107" s="256" t="str">
        <f t="shared" si="167"/>
        <v/>
      </c>
      <c r="G1107" s="257"/>
      <c r="H1107" s="258"/>
      <c r="I1107" s="31"/>
    </row>
    <row r="1108" spans="3:9" ht="12" customHeight="1" x14ac:dyDescent="0.2">
      <c r="C1108" s="13"/>
      <c r="D1108" s="293"/>
      <c r="E1108" s="256" t="str">
        <f t="shared" si="167"/>
        <v/>
      </c>
      <c r="F1108" s="256" t="str">
        <f t="shared" si="167"/>
        <v/>
      </c>
      <c r="G1108" s="257"/>
      <c r="H1108" s="258"/>
      <c r="I1108" s="31"/>
    </row>
    <row r="1109" spans="3:9" ht="12" customHeight="1" x14ac:dyDescent="0.2">
      <c r="C1109" s="13"/>
      <c r="D1109" s="293"/>
      <c r="E1109" s="256" t="str">
        <f t="shared" si="167"/>
        <v/>
      </c>
      <c r="F1109" s="256" t="str">
        <f t="shared" si="167"/>
        <v/>
      </c>
      <c r="G1109" s="257"/>
      <c r="H1109" s="258"/>
      <c r="I1109" s="31"/>
    </row>
    <row r="1110" spans="3:9" ht="12" customHeight="1" x14ac:dyDescent="0.2">
      <c r="C1110" s="13"/>
      <c r="D1110" s="293">
        <v>111</v>
      </c>
      <c r="E1110" s="252" t="str">
        <f>IF(OR(VLOOKUP(D1110,'Services - NHC'!$D$10:$F$149,2,FALSE)="",VLOOKUP(D1110,'Services - NHC'!$D$10:$F$149,2,FALSE)="[Enter service]"),"",VLOOKUP(D1110,'Services - NHC'!$D$10:$F$149,2,FALSE))</f>
        <v/>
      </c>
      <c r="F1110" s="253" t="str">
        <f>IF(OR(VLOOKUP(D1110,'Services - NHC'!$D$10:$F$149,3,FALSE)="",VLOOKUP(D1110,'Services - NHC'!$D$10:$F$149,3,FALSE)="[Select]"),"",VLOOKUP(D1110,'Services - NHC'!$D$10:$F$149,3,FALSE))</f>
        <v/>
      </c>
      <c r="G1110" s="254"/>
      <c r="H1110" s="255"/>
      <c r="I1110" s="31"/>
    </row>
    <row r="1111" spans="3:9" ht="12" customHeight="1" x14ac:dyDescent="0.2">
      <c r="C1111" s="13"/>
      <c r="D1111" s="293"/>
      <c r="E1111" s="256" t="str">
        <f t="shared" ref="E1111:F1119" si="168">E1110</f>
        <v/>
      </c>
      <c r="F1111" s="256" t="str">
        <f t="shared" si="168"/>
        <v/>
      </c>
      <c r="G1111" s="257"/>
      <c r="H1111" s="258"/>
      <c r="I1111" s="31"/>
    </row>
    <row r="1112" spans="3:9" ht="12" customHeight="1" x14ac:dyDescent="0.2">
      <c r="C1112" s="13"/>
      <c r="D1112" s="293"/>
      <c r="E1112" s="256" t="str">
        <f t="shared" si="168"/>
        <v/>
      </c>
      <c r="F1112" s="256" t="str">
        <f t="shared" si="168"/>
        <v/>
      </c>
      <c r="G1112" s="257"/>
      <c r="H1112" s="258"/>
      <c r="I1112" s="31"/>
    </row>
    <row r="1113" spans="3:9" ht="12" customHeight="1" x14ac:dyDescent="0.2">
      <c r="C1113" s="13"/>
      <c r="D1113" s="293"/>
      <c r="E1113" s="256" t="str">
        <f t="shared" si="168"/>
        <v/>
      </c>
      <c r="F1113" s="256" t="str">
        <f t="shared" si="168"/>
        <v/>
      </c>
      <c r="G1113" s="257"/>
      <c r="H1113" s="258"/>
      <c r="I1113" s="31"/>
    </row>
    <row r="1114" spans="3:9" ht="12" customHeight="1" x14ac:dyDescent="0.2">
      <c r="C1114" s="13"/>
      <c r="D1114" s="293"/>
      <c r="E1114" s="256" t="str">
        <f t="shared" si="168"/>
        <v/>
      </c>
      <c r="F1114" s="256" t="str">
        <f t="shared" si="168"/>
        <v/>
      </c>
      <c r="G1114" s="257"/>
      <c r="H1114" s="258"/>
      <c r="I1114" s="31"/>
    </row>
    <row r="1115" spans="3:9" ht="12" customHeight="1" x14ac:dyDescent="0.2">
      <c r="C1115" s="13"/>
      <c r="D1115" s="293"/>
      <c r="E1115" s="256" t="str">
        <f t="shared" si="168"/>
        <v/>
      </c>
      <c r="F1115" s="256" t="str">
        <f t="shared" si="168"/>
        <v/>
      </c>
      <c r="G1115" s="257"/>
      <c r="H1115" s="258"/>
      <c r="I1115" s="31"/>
    </row>
    <row r="1116" spans="3:9" ht="12" customHeight="1" x14ac:dyDescent="0.2">
      <c r="C1116" s="13"/>
      <c r="D1116" s="293"/>
      <c r="E1116" s="256" t="str">
        <f t="shared" si="168"/>
        <v/>
      </c>
      <c r="F1116" s="256" t="str">
        <f t="shared" si="168"/>
        <v/>
      </c>
      <c r="G1116" s="257"/>
      <c r="H1116" s="258"/>
      <c r="I1116" s="31"/>
    </row>
    <row r="1117" spans="3:9" ht="12" customHeight="1" x14ac:dyDescent="0.2">
      <c r="C1117" s="13"/>
      <c r="D1117" s="293"/>
      <c r="E1117" s="256" t="str">
        <f t="shared" si="168"/>
        <v/>
      </c>
      <c r="F1117" s="256" t="str">
        <f t="shared" si="168"/>
        <v/>
      </c>
      <c r="G1117" s="257"/>
      <c r="H1117" s="258"/>
      <c r="I1117" s="31"/>
    </row>
    <row r="1118" spans="3:9" ht="12" customHeight="1" x14ac:dyDescent="0.2">
      <c r="C1118" s="13"/>
      <c r="D1118" s="293"/>
      <c r="E1118" s="256" t="str">
        <f t="shared" si="168"/>
        <v/>
      </c>
      <c r="F1118" s="256" t="str">
        <f t="shared" si="168"/>
        <v/>
      </c>
      <c r="G1118" s="257"/>
      <c r="H1118" s="258"/>
      <c r="I1118" s="31"/>
    </row>
    <row r="1119" spans="3:9" ht="12" customHeight="1" x14ac:dyDescent="0.2">
      <c r="C1119" s="13"/>
      <c r="D1119" s="293"/>
      <c r="E1119" s="256" t="str">
        <f t="shared" si="168"/>
        <v/>
      </c>
      <c r="F1119" s="256" t="str">
        <f t="shared" si="168"/>
        <v/>
      </c>
      <c r="G1119" s="257"/>
      <c r="H1119" s="258"/>
      <c r="I1119" s="31"/>
    </row>
    <row r="1120" spans="3:9" ht="12" customHeight="1" x14ac:dyDescent="0.2">
      <c r="C1120" s="13"/>
      <c r="D1120" s="293">
        <v>112</v>
      </c>
      <c r="E1120" s="252" t="str">
        <f>IF(OR(VLOOKUP(D1120,'Services - NHC'!$D$10:$F$149,2,FALSE)="",VLOOKUP(D1120,'Services - NHC'!$D$10:$F$149,2,FALSE)="[Enter service]"),"",VLOOKUP(D1120,'Services - NHC'!$D$10:$F$149,2,FALSE))</f>
        <v/>
      </c>
      <c r="F1120" s="253" t="str">
        <f>IF(OR(VLOOKUP(D1120,'Services - NHC'!$D$10:$F$149,3,FALSE)="",VLOOKUP(D1120,'Services - NHC'!$D$10:$F$149,3,FALSE)="[Select]"),"",VLOOKUP(D1120,'Services - NHC'!$D$10:$F$149,3,FALSE))</f>
        <v/>
      </c>
      <c r="G1120" s="254"/>
      <c r="H1120" s="255"/>
      <c r="I1120" s="31"/>
    </row>
    <row r="1121" spans="3:9" ht="12" customHeight="1" x14ac:dyDescent="0.2">
      <c r="C1121" s="13"/>
      <c r="D1121" s="293"/>
      <c r="E1121" s="256" t="str">
        <f t="shared" ref="E1121:F1129" si="169">E1120</f>
        <v/>
      </c>
      <c r="F1121" s="256" t="str">
        <f t="shared" si="169"/>
        <v/>
      </c>
      <c r="G1121" s="257"/>
      <c r="H1121" s="258"/>
      <c r="I1121" s="31"/>
    </row>
    <row r="1122" spans="3:9" ht="12" customHeight="1" x14ac:dyDescent="0.2">
      <c r="C1122" s="13"/>
      <c r="D1122" s="293"/>
      <c r="E1122" s="256" t="str">
        <f t="shared" si="169"/>
        <v/>
      </c>
      <c r="F1122" s="256" t="str">
        <f t="shared" si="169"/>
        <v/>
      </c>
      <c r="G1122" s="257"/>
      <c r="H1122" s="258"/>
      <c r="I1122" s="31"/>
    </row>
    <row r="1123" spans="3:9" ht="12" customHeight="1" x14ac:dyDescent="0.2">
      <c r="C1123" s="13"/>
      <c r="D1123" s="293"/>
      <c r="E1123" s="256" t="str">
        <f t="shared" si="169"/>
        <v/>
      </c>
      <c r="F1123" s="256" t="str">
        <f t="shared" si="169"/>
        <v/>
      </c>
      <c r="G1123" s="257"/>
      <c r="H1123" s="258"/>
      <c r="I1123" s="31"/>
    </row>
    <row r="1124" spans="3:9" ht="12" customHeight="1" x14ac:dyDescent="0.2">
      <c r="C1124" s="13"/>
      <c r="D1124" s="293"/>
      <c r="E1124" s="256" t="str">
        <f t="shared" si="169"/>
        <v/>
      </c>
      <c r="F1124" s="256" t="str">
        <f t="shared" si="169"/>
        <v/>
      </c>
      <c r="G1124" s="257"/>
      <c r="H1124" s="258"/>
      <c r="I1124" s="31"/>
    </row>
    <row r="1125" spans="3:9" ht="12" customHeight="1" x14ac:dyDescent="0.2">
      <c r="C1125" s="13"/>
      <c r="D1125" s="293"/>
      <c r="E1125" s="256" t="str">
        <f t="shared" si="169"/>
        <v/>
      </c>
      <c r="F1125" s="256" t="str">
        <f t="shared" si="169"/>
        <v/>
      </c>
      <c r="G1125" s="257"/>
      <c r="H1125" s="258"/>
      <c r="I1125" s="31"/>
    </row>
    <row r="1126" spans="3:9" ht="12" customHeight="1" x14ac:dyDescent="0.2">
      <c r="C1126" s="13"/>
      <c r="D1126" s="293"/>
      <c r="E1126" s="256" t="str">
        <f t="shared" si="169"/>
        <v/>
      </c>
      <c r="F1126" s="256" t="str">
        <f t="shared" si="169"/>
        <v/>
      </c>
      <c r="G1126" s="257"/>
      <c r="H1126" s="258"/>
      <c r="I1126" s="31"/>
    </row>
    <row r="1127" spans="3:9" ht="12" customHeight="1" x14ac:dyDescent="0.2">
      <c r="C1127" s="13"/>
      <c r="D1127" s="293"/>
      <c r="E1127" s="256" t="str">
        <f t="shared" si="169"/>
        <v/>
      </c>
      <c r="F1127" s="256" t="str">
        <f t="shared" si="169"/>
        <v/>
      </c>
      <c r="G1127" s="257"/>
      <c r="H1127" s="258"/>
      <c r="I1127" s="31"/>
    </row>
    <row r="1128" spans="3:9" ht="12" customHeight="1" x14ac:dyDescent="0.2">
      <c r="C1128" s="13"/>
      <c r="D1128" s="293"/>
      <c r="E1128" s="256" t="str">
        <f t="shared" si="169"/>
        <v/>
      </c>
      <c r="F1128" s="256" t="str">
        <f t="shared" si="169"/>
        <v/>
      </c>
      <c r="G1128" s="257"/>
      <c r="H1128" s="258"/>
      <c r="I1128" s="31"/>
    </row>
    <row r="1129" spans="3:9" ht="12" customHeight="1" x14ac:dyDescent="0.2">
      <c r="C1129" s="13"/>
      <c r="D1129" s="293"/>
      <c r="E1129" s="256" t="str">
        <f t="shared" si="169"/>
        <v/>
      </c>
      <c r="F1129" s="256" t="str">
        <f t="shared" si="169"/>
        <v/>
      </c>
      <c r="G1129" s="257"/>
      <c r="H1129" s="258"/>
      <c r="I1129" s="31"/>
    </row>
    <row r="1130" spans="3:9" ht="12" customHeight="1" x14ac:dyDescent="0.2">
      <c r="C1130" s="13"/>
      <c r="D1130" s="293">
        <v>113</v>
      </c>
      <c r="E1130" s="252" t="str">
        <f>IF(OR(VLOOKUP(D1130,'Services - NHC'!$D$10:$F$149,2,FALSE)="",VLOOKUP(D1130,'Services - NHC'!$D$10:$F$149,2,FALSE)="[Enter service]"),"",VLOOKUP(D1130,'Services - NHC'!$D$10:$F$149,2,FALSE))</f>
        <v/>
      </c>
      <c r="F1130" s="253" t="str">
        <f>IF(OR(VLOOKUP(D1130,'Services - NHC'!$D$10:$F$149,3,FALSE)="",VLOOKUP(D1130,'Services - NHC'!$D$10:$F$149,3,FALSE)="[Select]"),"",VLOOKUP(D1130,'Services - NHC'!$D$10:$F$149,3,FALSE))</f>
        <v/>
      </c>
      <c r="G1130" s="254"/>
      <c r="H1130" s="255"/>
      <c r="I1130" s="31"/>
    </row>
    <row r="1131" spans="3:9" ht="12" customHeight="1" x14ac:dyDescent="0.2">
      <c r="C1131" s="13"/>
      <c r="D1131" s="293"/>
      <c r="E1131" s="256" t="str">
        <f t="shared" ref="E1131:F1139" si="170">E1130</f>
        <v/>
      </c>
      <c r="F1131" s="256" t="str">
        <f t="shared" si="170"/>
        <v/>
      </c>
      <c r="G1131" s="257"/>
      <c r="H1131" s="258"/>
      <c r="I1131" s="31"/>
    </row>
    <row r="1132" spans="3:9" ht="12" customHeight="1" x14ac:dyDescent="0.2">
      <c r="C1132" s="13"/>
      <c r="D1132" s="293"/>
      <c r="E1132" s="256" t="str">
        <f t="shared" si="170"/>
        <v/>
      </c>
      <c r="F1132" s="256" t="str">
        <f t="shared" si="170"/>
        <v/>
      </c>
      <c r="G1132" s="257"/>
      <c r="H1132" s="258"/>
      <c r="I1132" s="31"/>
    </row>
    <row r="1133" spans="3:9" ht="12" customHeight="1" x14ac:dyDescent="0.2">
      <c r="C1133" s="13"/>
      <c r="D1133" s="293"/>
      <c r="E1133" s="256" t="str">
        <f t="shared" si="170"/>
        <v/>
      </c>
      <c r="F1133" s="256" t="str">
        <f t="shared" si="170"/>
        <v/>
      </c>
      <c r="G1133" s="257"/>
      <c r="H1133" s="258"/>
      <c r="I1133" s="31"/>
    </row>
    <row r="1134" spans="3:9" ht="12" customHeight="1" x14ac:dyDescent="0.2">
      <c r="C1134" s="13"/>
      <c r="D1134" s="293"/>
      <c r="E1134" s="256" t="str">
        <f t="shared" si="170"/>
        <v/>
      </c>
      <c r="F1134" s="256" t="str">
        <f t="shared" si="170"/>
        <v/>
      </c>
      <c r="G1134" s="257"/>
      <c r="H1134" s="258"/>
      <c r="I1134" s="31"/>
    </row>
    <row r="1135" spans="3:9" ht="12" customHeight="1" x14ac:dyDescent="0.2">
      <c r="C1135" s="13"/>
      <c r="D1135" s="293"/>
      <c r="E1135" s="256" t="str">
        <f t="shared" si="170"/>
        <v/>
      </c>
      <c r="F1135" s="256" t="str">
        <f t="shared" si="170"/>
        <v/>
      </c>
      <c r="G1135" s="257"/>
      <c r="H1135" s="258"/>
      <c r="I1135" s="31"/>
    </row>
    <row r="1136" spans="3:9" ht="12" customHeight="1" x14ac:dyDescent="0.2">
      <c r="C1136" s="13"/>
      <c r="D1136" s="293"/>
      <c r="E1136" s="256" t="str">
        <f t="shared" si="170"/>
        <v/>
      </c>
      <c r="F1136" s="256" t="str">
        <f t="shared" si="170"/>
        <v/>
      </c>
      <c r="G1136" s="257"/>
      <c r="H1136" s="258"/>
      <c r="I1136" s="31"/>
    </row>
    <row r="1137" spans="3:9" ht="12" customHeight="1" x14ac:dyDescent="0.2">
      <c r="C1137" s="13"/>
      <c r="D1137" s="293"/>
      <c r="E1137" s="256" t="str">
        <f t="shared" si="170"/>
        <v/>
      </c>
      <c r="F1137" s="256" t="str">
        <f t="shared" si="170"/>
        <v/>
      </c>
      <c r="G1137" s="257"/>
      <c r="H1137" s="258"/>
      <c r="I1137" s="31"/>
    </row>
    <row r="1138" spans="3:9" ht="12" customHeight="1" x14ac:dyDescent="0.2">
      <c r="C1138" s="13"/>
      <c r="D1138" s="293"/>
      <c r="E1138" s="256" t="str">
        <f t="shared" si="170"/>
        <v/>
      </c>
      <c r="F1138" s="256" t="str">
        <f t="shared" si="170"/>
        <v/>
      </c>
      <c r="G1138" s="257"/>
      <c r="H1138" s="258"/>
      <c r="I1138" s="31"/>
    </row>
    <row r="1139" spans="3:9" ht="12" customHeight="1" x14ac:dyDescent="0.2">
      <c r="C1139" s="13"/>
      <c r="D1139" s="293"/>
      <c r="E1139" s="256" t="str">
        <f t="shared" si="170"/>
        <v/>
      </c>
      <c r="F1139" s="256" t="str">
        <f t="shared" si="170"/>
        <v/>
      </c>
      <c r="G1139" s="257"/>
      <c r="H1139" s="258"/>
      <c r="I1139" s="31"/>
    </row>
    <row r="1140" spans="3:9" ht="12" customHeight="1" x14ac:dyDescent="0.2">
      <c r="C1140" s="13"/>
      <c r="D1140" s="293">
        <v>114</v>
      </c>
      <c r="E1140" s="252" t="str">
        <f>IF(OR(VLOOKUP(D1140,'Services - NHC'!$D$10:$F$149,2,FALSE)="",VLOOKUP(D1140,'Services - NHC'!$D$10:$F$149,2,FALSE)="[Enter service]"),"",VLOOKUP(D1140,'Services - NHC'!$D$10:$F$149,2,FALSE))</f>
        <v/>
      </c>
      <c r="F1140" s="253" t="str">
        <f>IF(OR(VLOOKUP(D1140,'Services - NHC'!$D$10:$F$149,3,FALSE)="",VLOOKUP(D1140,'Services - NHC'!$D$10:$F$149,3,FALSE)="[Select]"),"",VLOOKUP(D1140,'Services - NHC'!$D$10:$F$149,3,FALSE))</f>
        <v/>
      </c>
      <c r="G1140" s="254"/>
      <c r="H1140" s="255"/>
      <c r="I1140" s="31"/>
    </row>
    <row r="1141" spans="3:9" ht="12" customHeight="1" x14ac:dyDescent="0.2">
      <c r="C1141" s="13"/>
      <c r="D1141" s="293"/>
      <c r="E1141" s="256" t="str">
        <f t="shared" ref="E1141:F1149" si="171">E1140</f>
        <v/>
      </c>
      <c r="F1141" s="256" t="str">
        <f t="shared" si="171"/>
        <v/>
      </c>
      <c r="G1141" s="257"/>
      <c r="H1141" s="258"/>
      <c r="I1141" s="31"/>
    </row>
    <row r="1142" spans="3:9" ht="12" customHeight="1" x14ac:dyDescent="0.2">
      <c r="C1142" s="13"/>
      <c r="D1142" s="293"/>
      <c r="E1142" s="256" t="str">
        <f t="shared" si="171"/>
        <v/>
      </c>
      <c r="F1142" s="256" t="str">
        <f t="shared" si="171"/>
        <v/>
      </c>
      <c r="G1142" s="257"/>
      <c r="H1142" s="258"/>
      <c r="I1142" s="31"/>
    </row>
    <row r="1143" spans="3:9" ht="12" customHeight="1" x14ac:dyDescent="0.2">
      <c r="C1143" s="13"/>
      <c r="D1143" s="293"/>
      <c r="E1143" s="256" t="str">
        <f t="shared" si="171"/>
        <v/>
      </c>
      <c r="F1143" s="256" t="str">
        <f t="shared" si="171"/>
        <v/>
      </c>
      <c r="G1143" s="257"/>
      <c r="H1143" s="258"/>
      <c r="I1143" s="31"/>
    </row>
    <row r="1144" spans="3:9" ht="12" customHeight="1" x14ac:dyDescent="0.2">
      <c r="C1144" s="13"/>
      <c r="D1144" s="293"/>
      <c r="E1144" s="256" t="str">
        <f t="shared" si="171"/>
        <v/>
      </c>
      <c r="F1144" s="256" t="str">
        <f t="shared" si="171"/>
        <v/>
      </c>
      <c r="G1144" s="257"/>
      <c r="H1144" s="258"/>
      <c r="I1144" s="31"/>
    </row>
    <row r="1145" spans="3:9" ht="12" customHeight="1" x14ac:dyDescent="0.2">
      <c r="C1145" s="13"/>
      <c r="D1145" s="293"/>
      <c r="E1145" s="256" t="str">
        <f t="shared" si="171"/>
        <v/>
      </c>
      <c r="F1145" s="256" t="str">
        <f t="shared" si="171"/>
        <v/>
      </c>
      <c r="G1145" s="257"/>
      <c r="H1145" s="258"/>
      <c r="I1145" s="31"/>
    </row>
    <row r="1146" spans="3:9" ht="12" customHeight="1" x14ac:dyDescent="0.2">
      <c r="C1146" s="13"/>
      <c r="D1146" s="293"/>
      <c r="E1146" s="256" t="str">
        <f t="shared" si="171"/>
        <v/>
      </c>
      <c r="F1146" s="256" t="str">
        <f t="shared" si="171"/>
        <v/>
      </c>
      <c r="G1146" s="257"/>
      <c r="H1146" s="258"/>
      <c r="I1146" s="31"/>
    </row>
    <row r="1147" spans="3:9" ht="12" customHeight="1" x14ac:dyDescent="0.2">
      <c r="C1147" s="13"/>
      <c r="D1147" s="293"/>
      <c r="E1147" s="256" t="str">
        <f t="shared" si="171"/>
        <v/>
      </c>
      <c r="F1147" s="256" t="str">
        <f t="shared" si="171"/>
        <v/>
      </c>
      <c r="G1147" s="257"/>
      <c r="H1147" s="258"/>
      <c r="I1147" s="31"/>
    </row>
    <row r="1148" spans="3:9" ht="12" customHeight="1" x14ac:dyDescent="0.2">
      <c r="C1148" s="13"/>
      <c r="D1148" s="293"/>
      <c r="E1148" s="256" t="str">
        <f t="shared" si="171"/>
        <v/>
      </c>
      <c r="F1148" s="256" t="str">
        <f t="shared" si="171"/>
        <v/>
      </c>
      <c r="G1148" s="257"/>
      <c r="H1148" s="258"/>
      <c r="I1148" s="31"/>
    </row>
    <row r="1149" spans="3:9" ht="12" customHeight="1" x14ac:dyDescent="0.2">
      <c r="C1149" s="13"/>
      <c r="D1149" s="293"/>
      <c r="E1149" s="256" t="str">
        <f t="shared" si="171"/>
        <v/>
      </c>
      <c r="F1149" s="256" t="str">
        <f t="shared" si="171"/>
        <v/>
      </c>
      <c r="G1149" s="257"/>
      <c r="H1149" s="258"/>
      <c r="I1149" s="31"/>
    </row>
    <row r="1150" spans="3:9" ht="12" customHeight="1" x14ac:dyDescent="0.2">
      <c r="C1150" s="13"/>
      <c r="D1150" s="293">
        <v>115</v>
      </c>
      <c r="E1150" s="252" t="str">
        <f>IF(OR(VLOOKUP(D1150,'Services - NHC'!$D$10:$F$149,2,FALSE)="",VLOOKUP(D1150,'Services - NHC'!$D$10:$F$149,2,FALSE)="[Enter service]"),"",VLOOKUP(D1150,'Services - NHC'!$D$10:$F$149,2,FALSE))</f>
        <v/>
      </c>
      <c r="F1150" s="253" t="str">
        <f>IF(OR(VLOOKUP(D1150,'Services - NHC'!$D$10:$F$149,3,FALSE)="",VLOOKUP(D1150,'Services - NHC'!$D$10:$F$149,3,FALSE)="[Select]"),"",VLOOKUP(D1150,'Services - NHC'!$D$10:$F$149,3,FALSE))</f>
        <v/>
      </c>
      <c r="G1150" s="254"/>
      <c r="H1150" s="255"/>
      <c r="I1150" s="31"/>
    </row>
    <row r="1151" spans="3:9" ht="12" customHeight="1" x14ac:dyDescent="0.2">
      <c r="C1151" s="13"/>
      <c r="D1151" s="293"/>
      <c r="E1151" s="256" t="str">
        <f t="shared" ref="E1151:F1159" si="172">E1150</f>
        <v/>
      </c>
      <c r="F1151" s="256" t="str">
        <f t="shared" si="172"/>
        <v/>
      </c>
      <c r="G1151" s="257"/>
      <c r="H1151" s="258"/>
      <c r="I1151" s="31"/>
    </row>
    <row r="1152" spans="3:9" ht="12" customHeight="1" x14ac:dyDescent="0.2">
      <c r="C1152" s="13"/>
      <c r="D1152" s="293"/>
      <c r="E1152" s="256" t="str">
        <f t="shared" si="172"/>
        <v/>
      </c>
      <c r="F1152" s="256" t="str">
        <f t="shared" si="172"/>
        <v/>
      </c>
      <c r="G1152" s="257"/>
      <c r="H1152" s="258"/>
      <c r="I1152" s="31"/>
    </row>
    <row r="1153" spans="3:9" ht="12" customHeight="1" x14ac:dyDescent="0.2">
      <c r="C1153" s="13"/>
      <c r="D1153" s="293"/>
      <c r="E1153" s="256" t="str">
        <f t="shared" si="172"/>
        <v/>
      </c>
      <c r="F1153" s="256" t="str">
        <f t="shared" si="172"/>
        <v/>
      </c>
      <c r="G1153" s="257"/>
      <c r="H1153" s="258"/>
      <c r="I1153" s="31"/>
    </row>
    <row r="1154" spans="3:9" ht="12" customHeight="1" x14ac:dyDescent="0.2">
      <c r="C1154" s="13"/>
      <c r="D1154" s="293"/>
      <c r="E1154" s="256" t="str">
        <f t="shared" si="172"/>
        <v/>
      </c>
      <c r="F1154" s="256" t="str">
        <f t="shared" si="172"/>
        <v/>
      </c>
      <c r="G1154" s="257"/>
      <c r="H1154" s="258"/>
      <c r="I1154" s="31"/>
    </row>
    <row r="1155" spans="3:9" ht="12" customHeight="1" x14ac:dyDescent="0.2">
      <c r="C1155" s="13"/>
      <c r="D1155" s="293"/>
      <c r="E1155" s="256" t="str">
        <f t="shared" si="172"/>
        <v/>
      </c>
      <c r="F1155" s="256" t="str">
        <f t="shared" si="172"/>
        <v/>
      </c>
      <c r="G1155" s="257"/>
      <c r="H1155" s="258"/>
      <c r="I1155" s="31"/>
    </row>
    <row r="1156" spans="3:9" ht="12" customHeight="1" x14ac:dyDescent="0.2">
      <c r="C1156" s="13"/>
      <c r="D1156" s="293"/>
      <c r="E1156" s="256" t="str">
        <f t="shared" si="172"/>
        <v/>
      </c>
      <c r="F1156" s="256" t="str">
        <f t="shared" si="172"/>
        <v/>
      </c>
      <c r="G1156" s="257"/>
      <c r="H1156" s="258"/>
      <c r="I1156" s="31"/>
    </row>
    <row r="1157" spans="3:9" ht="12" customHeight="1" x14ac:dyDescent="0.2">
      <c r="C1157" s="13"/>
      <c r="D1157" s="293"/>
      <c r="E1157" s="256" t="str">
        <f t="shared" si="172"/>
        <v/>
      </c>
      <c r="F1157" s="256" t="str">
        <f t="shared" si="172"/>
        <v/>
      </c>
      <c r="G1157" s="257"/>
      <c r="H1157" s="258"/>
      <c r="I1157" s="31"/>
    </row>
    <row r="1158" spans="3:9" ht="12" customHeight="1" x14ac:dyDescent="0.2">
      <c r="C1158" s="13"/>
      <c r="D1158" s="293"/>
      <c r="E1158" s="256" t="str">
        <f t="shared" si="172"/>
        <v/>
      </c>
      <c r="F1158" s="256" t="str">
        <f t="shared" si="172"/>
        <v/>
      </c>
      <c r="G1158" s="257"/>
      <c r="H1158" s="258"/>
      <c r="I1158" s="31"/>
    </row>
    <row r="1159" spans="3:9" ht="12" customHeight="1" x14ac:dyDescent="0.2">
      <c r="C1159" s="13"/>
      <c r="D1159" s="293"/>
      <c r="E1159" s="256" t="str">
        <f t="shared" si="172"/>
        <v/>
      </c>
      <c r="F1159" s="256" t="str">
        <f t="shared" si="172"/>
        <v/>
      </c>
      <c r="G1159" s="257"/>
      <c r="H1159" s="258"/>
      <c r="I1159" s="31"/>
    </row>
    <row r="1160" spans="3:9" ht="12" customHeight="1" x14ac:dyDescent="0.2">
      <c r="C1160" s="13"/>
      <c r="D1160" s="293">
        <v>116</v>
      </c>
      <c r="E1160" s="252" t="str">
        <f>IF(OR(VLOOKUP(D1160,'Services - NHC'!$D$10:$F$149,2,FALSE)="",VLOOKUP(D1160,'Services - NHC'!$D$10:$F$149,2,FALSE)="[Enter service]"),"",VLOOKUP(D1160,'Services - NHC'!$D$10:$F$149,2,FALSE))</f>
        <v/>
      </c>
      <c r="F1160" s="253" t="str">
        <f>IF(OR(VLOOKUP(D1160,'Services - NHC'!$D$10:$F$149,3,FALSE)="",VLOOKUP(D1160,'Services - NHC'!$D$10:$F$149,3,FALSE)="[Select]"),"",VLOOKUP(D1160,'Services - NHC'!$D$10:$F$149,3,FALSE))</f>
        <v/>
      </c>
      <c r="G1160" s="254"/>
      <c r="H1160" s="255"/>
      <c r="I1160" s="31"/>
    </row>
    <row r="1161" spans="3:9" ht="12" customHeight="1" x14ac:dyDescent="0.2">
      <c r="C1161" s="13"/>
      <c r="D1161" s="293"/>
      <c r="E1161" s="256" t="str">
        <f t="shared" ref="E1161:F1169" si="173">E1160</f>
        <v/>
      </c>
      <c r="F1161" s="256" t="str">
        <f t="shared" si="173"/>
        <v/>
      </c>
      <c r="G1161" s="257"/>
      <c r="H1161" s="258"/>
      <c r="I1161" s="31"/>
    </row>
    <row r="1162" spans="3:9" ht="12" customHeight="1" x14ac:dyDescent="0.2">
      <c r="C1162" s="13"/>
      <c r="D1162" s="293"/>
      <c r="E1162" s="256" t="str">
        <f t="shared" si="173"/>
        <v/>
      </c>
      <c r="F1162" s="256" t="str">
        <f t="shared" si="173"/>
        <v/>
      </c>
      <c r="G1162" s="257"/>
      <c r="H1162" s="258"/>
      <c r="I1162" s="31"/>
    </row>
    <row r="1163" spans="3:9" ht="12" customHeight="1" x14ac:dyDescent="0.2">
      <c r="C1163" s="13"/>
      <c r="D1163" s="293"/>
      <c r="E1163" s="256" t="str">
        <f t="shared" si="173"/>
        <v/>
      </c>
      <c r="F1163" s="256" t="str">
        <f t="shared" si="173"/>
        <v/>
      </c>
      <c r="G1163" s="257"/>
      <c r="H1163" s="258"/>
      <c r="I1163" s="31"/>
    </row>
    <row r="1164" spans="3:9" ht="12" customHeight="1" x14ac:dyDescent="0.2">
      <c r="C1164" s="13"/>
      <c r="D1164" s="293"/>
      <c r="E1164" s="256" t="str">
        <f t="shared" si="173"/>
        <v/>
      </c>
      <c r="F1164" s="256" t="str">
        <f t="shared" si="173"/>
        <v/>
      </c>
      <c r="G1164" s="257"/>
      <c r="H1164" s="258"/>
      <c r="I1164" s="31"/>
    </row>
    <row r="1165" spans="3:9" ht="12" customHeight="1" x14ac:dyDescent="0.2">
      <c r="C1165" s="13"/>
      <c r="D1165" s="293"/>
      <c r="E1165" s="256" t="str">
        <f t="shared" si="173"/>
        <v/>
      </c>
      <c r="F1165" s="256" t="str">
        <f t="shared" si="173"/>
        <v/>
      </c>
      <c r="G1165" s="257"/>
      <c r="H1165" s="258"/>
      <c r="I1165" s="31"/>
    </row>
    <row r="1166" spans="3:9" ht="12" customHeight="1" x14ac:dyDescent="0.2">
      <c r="C1166" s="13"/>
      <c r="D1166" s="293"/>
      <c r="E1166" s="256" t="str">
        <f t="shared" si="173"/>
        <v/>
      </c>
      <c r="F1166" s="256" t="str">
        <f t="shared" si="173"/>
        <v/>
      </c>
      <c r="G1166" s="257"/>
      <c r="H1166" s="258"/>
      <c r="I1166" s="31"/>
    </row>
    <row r="1167" spans="3:9" ht="12" customHeight="1" x14ac:dyDescent="0.2">
      <c r="C1167" s="13"/>
      <c r="D1167" s="293"/>
      <c r="E1167" s="256" t="str">
        <f t="shared" si="173"/>
        <v/>
      </c>
      <c r="F1167" s="256" t="str">
        <f t="shared" si="173"/>
        <v/>
      </c>
      <c r="G1167" s="257"/>
      <c r="H1167" s="258"/>
      <c r="I1167" s="31"/>
    </row>
    <row r="1168" spans="3:9" ht="12" customHeight="1" x14ac:dyDescent="0.2">
      <c r="C1168" s="13"/>
      <c r="D1168" s="293"/>
      <c r="E1168" s="256" t="str">
        <f t="shared" si="173"/>
        <v/>
      </c>
      <c r="F1168" s="256" t="str">
        <f t="shared" si="173"/>
        <v/>
      </c>
      <c r="G1168" s="257"/>
      <c r="H1168" s="258"/>
      <c r="I1168" s="31"/>
    </row>
    <row r="1169" spans="3:9" ht="12" customHeight="1" x14ac:dyDescent="0.2">
      <c r="C1169" s="13"/>
      <c r="D1169" s="293"/>
      <c r="E1169" s="256" t="str">
        <f t="shared" si="173"/>
        <v/>
      </c>
      <c r="F1169" s="256" t="str">
        <f t="shared" si="173"/>
        <v/>
      </c>
      <c r="G1169" s="257"/>
      <c r="H1169" s="258"/>
      <c r="I1169" s="31"/>
    </row>
    <row r="1170" spans="3:9" ht="12" customHeight="1" x14ac:dyDescent="0.2">
      <c r="C1170" s="13"/>
      <c r="D1170" s="293">
        <v>117</v>
      </c>
      <c r="E1170" s="252" t="str">
        <f>IF(OR(VLOOKUP(D1170,'Services - NHC'!$D$10:$F$149,2,FALSE)="",VLOOKUP(D1170,'Services - NHC'!$D$10:$F$149,2,FALSE)="[Enter service]"),"",VLOOKUP(D1170,'Services - NHC'!$D$10:$F$149,2,FALSE))</f>
        <v/>
      </c>
      <c r="F1170" s="253" t="str">
        <f>IF(OR(VLOOKUP(D1170,'Services - NHC'!$D$10:$F$149,3,FALSE)="",VLOOKUP(D1170,'Services - NHC'!$D$10:$F$149,3,FALSE)="[Select]"),"",VLOOKUP(D1170,'Services - NHC'!$D$10:$F$149,3,FALSE))</f>
        <v/>
      </c>
      <c r="G1170" s="254"/>
      <c r="H1170" s="255"/>
      <c r="I1170" s="31"/>
    </row>
    <row r="1171" spans="3:9" ht="12" customHeight="1" x14ac:dyDescent="0.2">
      <c r="C1171" s="13"/>
      <c r="D1171" s="293"/>
      <c r="E1171" s="256" t="str">
        <f t="shared" ref="E1171:F1179" si="174">E1170</f>
        <v/>
      </c>
      <c r="F1171" s="256" t="str">
        <f t="shared" si="174"/>
        <v/>
      </c>
      <c r="G1171" s="257"/>
      <c r="H1171" s="258"/>
      <c r="I1171" s="31"/>
    </row>
    <row r="1172" spans="3:9" ht="12" customHeight="1" x14ac:dyDescent="0.2">
      <c r="C1172" s="13"/>
      <c r="D1172" s="293"/>
      <c r="E1172" s="256" t="str">
        <f t="shared" si="174"/>
        <v/>
      </c>
      <c r="F1172" s="256" t="str">
        <f t="shared" si="174"/>
        <v/>
      </c>
      <c r="G1172" s="257"/>
      <c r="H1172" s="258"/>
      <c r="I1172" s="31"/>
    </row>
    <row r="1173" spans="3:9" ht="12" customHeight="1" x14ac:dyDescent="0.2">
      <c r="C1173" s="13"/>
      <c r="D1173" s="293"/>
      <c r="E1173" s="256" t="str">
        <f t="shared" si="174"/>
        <v/>
      </c>
      <c r="F1173" s="256" t="str">
        <f t="shared" si="174"/>
        <v/>
      </c>
      <c r="G1173" s="257"/>
      <c r="H1173" s="258"/>
      <c r="I1173" s="31"/>
    </row>
    <row r="1174" spans="3:9" ht="12" customHeight="1" x14ac:dyDescent="0.2">
      <c r="C1174" s="13"/>
      <c r="D1174" s="293"/>
      <c r="E1174" s="256" t="str">
        <f t="shared" si="174"/>
        <v/>
      </c>
      <c r="F1174" s="256" t="str">
        <f t="shared" si="174"/>
        <v/>
      </c>
      <c r="G1174" s="257"/>
      <c r="H1174" s="258"/>
      <c r="I1174" s="31"/>
    </row>
    <row r="1175" spans="3:9" ht="12" customHeight="1" x14ac:dyDescent="0.2">
      <c r="C1175" s="13"/>
      <c r="D1175" s="293"/>
      <c r="E1175" s="256" t="str">
        <f t="shared" si="174"/>
        <v/>
      </c>
      <c r="F1175" s="256" t="str">
        <f t="shared" si="174"/>
        <v/>
      </c>
      <c r="G1175" s="257"/>
      <c r="H1175" s="258"/>
      <c r="I1175" s="31"/>
    </row>
    <row r="1176" spans="3:9" ht="12" customHeight="1" x14ac:dyDescent="0.2">
      <c r="C1176" s="13"/>
      <c r="D1176" s="293"/>
      <c r="E1176" s="256" t="str">
        <f t="shared" si="174"/>
        <v/>
      </c>
      <c r="F1176" s="256" t="str">
        <f t="shared" si="174"/>
        <v/>
      </c>
      <c r="G1176" s="257"/>
      <c r="H1176" s="258"/>
      <c r="I1176" s="31"/>
    </row>
    <row r="1177" spans="3:9" ht="12" customHeight="1" x14ac:dyDescent="0.2">
      <c r="C1177" s="13"/>
      <c r="D1177" s="293"/>
      <c r="E1177" s="256" t="str">
        <f t="shared" si="174"/>
        <v/>
      </c>
      <c r="F1177" s="256" t="str">
        <f t="shared" si="174"/>
        <v/>
      </c>
      <c r="G1177" s="257"/>
      <c r="H1177" s="258"/>
      <c r="I1177" s="31"/>
    </row>
    <row r="1178" spans="3:9" ht="12" customHeight="1" x14ac:dyDescent="0.2">
      <c r="C1178" s="13"/>
      <c r="D1178" s="293"/>
      <c r="E1178" s="256" t="str">
        <f t="shared" si="174"/>
        <v/>
      </c>
      <c r="F1178" s="256" t="str">
        <f t="shared" si="174"/>
        <v/>
      </c>
      <c r="G1178" s="257"/>
      <c r="H1178" s="258"/>
      <c r="I1178" s="31"/>
    </row>
    <row r="1179" spans="3:9" ht="12" customHeight="1" x14ac:dyDescent="0.2">
      <c r="C1179" s="13"/>
      <c r="D1179" s="293"/>
      <c r="E1179" s="256" t="str">
        <f t="shared" si="174"/>
        <v/>
      </c>
      <c r="F1179" s="256" t="str">
        <f t="shared" si="174"/>
        <v/>
      </c>
      <c r="G1179" s="257"/>
      <c r="H1179" s="258"/>
      <c r="I1179" s="31"/>
    </row>
    <row r="1180" spans="3:9" ht="12" customHeight="1" x14ac:dyDescent="0.2">
      <c r="C1180" s="13"/>
      <c r="D1180" s="293">
        <v>118</v>
      </c>
      <c r="E1180" s="252" t="str">
        <f>IF(OR(VLOOKUP(D1180,'Services - NHC'!$D$10:$F$149,2,FALSE)="",VLOOKUP(D1180,'Services - NHC'!$D$10:$F$149,2,FALSE)="[Enter service]"),"",VLOOKUP(D1180,'Services - NHC'!$D$10:$F$149,2,FALSE))</f>
        <v/>
      </c>
      <c r="F1180" s="253" t="str">
        <f>IF(OR(VLOOKUP(D1180,'Services - NHC'!$D$10:$F$149,3,FALSE)="",VLOOKUP(D1180,'Services - NHC'!$D$10:$F$149,3,FALSE)="[Select]"),"",VLOOKUP(D1180,'Services - NHC'!$D$10:$F$149,3,FALSE))</f>
        <v/>
      </c>
      <c r="G1180" s="254"/>
      <c r="H1180" s="255"/>
      <c r="I1180" s="31"/>
    </row>
    <row r="1181" spans="3:9" ht="12" customHeight="1" x14ac:dyDescent="0.2">
      <c r="C1181" s="13"/>
      <c r="D1181" s="293"/>
      <c r="E1181" s="256" t="str">
        <f t="shared" ref="E1181:F1189" si="175">E1180</f>
        <v/>
      </c>
      <c r="F1181" s="256" t="str">
        <f t="shared" si="175"/>
        <v/>
      </c>
      <c r="G1181" s="257"/>
      <c r="H1181" s="258"/>
      <c r="I1181" s="31"/>
    </row>
    <row r="1182" spans="3:9" ht="12" customHeight="1" x14ac:dyDescent="0.2">
      <c r="C1182" s="13"/>
      <c r="D1182" s="293"/>
      <c r="E1182" s="256" t="str">
        <f t="shared" si="175"/>
        <v/>
      </c>
      <c r="F1182" s="256" t="str">
        <f t="shared" si="175"/>
        <v/>
      </c>
      <c r="G1182" s="257"/>
      <c r="H1182" s="258"/>
      <c r="I1182" s="31"/>
    </row>
    <row r="1183" spans="3:9" ht="12" customHeight="1" x14ac:dyDescent="0.2">
      <c r="C1183" s="13"/>
      <c r="D1183" s="293"/>
      <c r="E1183" s="256" t="str">
        <f t="shared" si="175"/>
        <v/>
      </c>
      <c r="F1183" s="256" t="str">
        <f t="shared" si="175"/>
        <v/>
      </c>
      <c r="G1183" s="257"/>
      <c r="H1183" s="258"/>
      <c r="I1183" s="31"/>
    </row>
    <row r="1184" spans="3:9" ht="12" customHeight="1" x14ac:dyDescent="0.2">
      <c r="C1184" s="13"/>
      <c r="D1184" s="293"/>
      <c r="E1184" s="256" t="str">
        <f t="shared" si="175"/>
        <v/>
      </c>
      <c r="F1184" s="256" t="str">
        <f t="shared" si="175"/>
        <v/>
      </c>
      <c r="G1184" s="257"/>
      <c r="H1184" s="258"/>
      <c r="I1184" s="31"/>
    </row>
    <row r="1185" spans="3:9" ht="12" customHeight="1" x14ac:dyDescent="0.2">
      <c r="C1185" s="13"/>
      <c r="D1185" s="293"/>
      <c r="E1185" s="256" t="str">
        <f t="shared" si="175"/>
        <v/>
      </c>
      <c r="F1185" s="256" t="str">
        <f t="shared" si="175"/>
        <v/>
      </c>
      <c r="G1185" s="257"/>
      <c r="H1185" s="258"/>
      <c r="I1185" s="31"/>
    </row>
    <row r="1186" spans="3:9" ht="12" customHeight="1" x14ac:dyDescent="0.2">
      <c r="C1186" s="13"/>
      <c r="D1186" s="293"/>
      <c r="E1186" s="256" t="str">
        <f t="shared" si="175"/>
        <v/>
      </c>
      <c r="F1186" s="256" t="str">
        <f t="shared" si="175"/>
        <v/>
      </c>
      <c r="G1186" s="257"/>
      <c r="H1186" s="258"/>
      <c r="I1186" s="31"/>
    </row>
    <row r="1187" spans="3:9" ht="12" customHeight="1" x14ac:dyDescent="0.2">
      <c r="C1187" s="13"/>
      <c r="D1187" s="293"/>
      <c r="E1187" s="256" t="str">
        <f t="shared" si="175"/>
        <v/>
      </c>
      <c r="F1187" s="256" t="str">
        <f t="shared" si="175"/>
        <v/>
      </c>
      <c r="G1187" s="257"/>
      <c r="H1187" s="258"/>
      <c r="I1187" s="31"/>
    </row>
    <row r="1188" spans="3:9" ht="12" customHeight="1" x14ac:dyDescent="0.2">
      <c r="C1188" s="13"/>
      <c r="D1188" s="293"/>
      <c r="E1188" s="256" t="str">
        <f t="shared" si="175"/>
        <v/>
      </c>
      <c r="F1188" s="256" t="str">
        <f t="shared" si="175"/>
        <v/>
      </c>
      <c r="G1188" s="257"/>
      <c r="H1188" s="258"/>
      <c r="I1188" s="31"/>
    </row>
    <row r="1189" spans="3:9" ht="12" customHeight="1" x14ac:dyDescent="0.2">
      <c r="C1189" s="13"/>
      <c r="D1189" s="293"/>
      <c r="E1189" s="256" t="str">
        <f t="shared" si="175"/>
        <v/>
      </c>
      <c r="F1189" s="256" t="str">
        <f t="shared" si="175"/>
        <v/>
      </c>
      <c r="G1189" s="257"/>
      <c r="H1189" s="258"/>
      <c r="I1189" s="31"/>
    </row>
    <row r="1190" spans="3:9" ht="12" customHeight="1" x14ac:dyDescent="0.2">
      <c r="C1190" s="13"/>
      <c r="D1190" s="293">
        <v>119</v>
      </c>
      <c r="E1190" s="252" t="str">
        <f>IF(OR(VLOOKUP(D1190,'Services - NHC'!$D$10:$F$149,2,FALSE)="",VLOOKUP(D1190,'Services - NHC'!$D$10:$F$149,2,FALSE)="[Enter service]"),"",VLOOKUP(D1190,'Services - NHC'!$D$10:$F$149,2,FALSE))</f>
        <v/>
      </c>
      <c r="F1190" s="253" t="str">
        <f>IF(OR(VLOOKUP(D1190,'Services - NHC'!$D$10:$F$149,3,FALSE)="",VLOOKUP(D1190,'Services - NHC'!$D$10:$F$149,3,FALSE)="[Select]"),"",VLOOKUP(D1190,'Services - NHC'!$D$10:$F$149,3,FALSE))</f>
        <v/>
      </c>
      <c r="G1190" s="254"/>
      <c r="H1190" s="255"/>
      <c r="I1190" s="31"/>
    </row>
    <row r="1191" spans="3:9" ht="12" customHeight="1" x14ac:dyDescent="0.2">
      <c r="C1191" s="13"/>
      <c r="D1191" s="293"/>
      <c r="E1191" s="256" t="str">
        <f t="shared" ref="E1191:F1199" si="176">E1190</f>
        <v/>
      </c>
      <c r="F1191" s="256" t="str">
        <f t="shared" si="176"/>
        <v/>
      </c>
      <c r="G1191" s="257"/>
      <c r="H1191" s="258"/>
      <c r="I1191" s="31"/>
    </row>
    <row r="1192" spans="3:9" ht="12" customHeight="1" x14ac:dyDescent="0.2">
      <c r="C1192" s="13"/>
      <c r="D1192" s="293"/>
      <c r="E1192" s="256" t="str">
        <f t="shared" si="176"/>
        <v/>
      </c>
      <c r="F1192" s="256" t="str">
        <f t="shared" si="176"/>
        <v/>
      </c>
      <c r="G1192" s="257"/>
      <c r="H1192" s="258"/>
      <c r="I1192" s="31"/>
    </row>
    <row r="1193" spans="3:9" ht="12" customHeight="1" x14ac:dyDescent="0.2">
      <c r="C1193" s="13"/>
      <c r="D1193" s="293"/>
      <c r="E1193" s="256" t="str">
        <f t="shared" si="176"/>
        <v/>
      </c>
      <c r="F1193" s="256" t="str">
        <f t="shared" si="176"/>
        <v/>
      </c>
      <c r="G1193" s="257"/>
      <c r="H1193" s="258"/>
      <c r="I1193" s="31"/>
    </row>
    <row r="1194" spans="3:9" ht="12" customHeight="1" x14ac:dyDescent="0.2">
      <c r="C1194" s="13"/>
      <c r="D1194" s="293"/>
      <c r="E1194" s="256" t="str">
        <f t="shared" si="176"/>
        <v/>
      </c>
      <c r="F1194" s="256" t="str">
        <f t="shared" si="176"/>
        <v/>
      </c>
      <c r="G1194" s="257"/>
      <c r="H1194" s="258"/>
      <c r="I1194" s="31"/>
    </row>
    <row r="1195" spans="3:9" ht="12" customHeight="1" x14ac:dyDescent="0.2">
      <c r="C1195" s="13"/>
      <c r="D1195" s="293"/>
      <c r="E1195" s="256" t="str">
        <f t="shared" si="176"/>
        <v/>
      </c>
      <c r="F1195" s="256" t="str">
        <f t="shared" si="176"/>
        <v/>
      </c>
      <c r="G1195" s="257"/>
      <c r="H1195" s="258"/>
      <c r="I1195" s="31"/>
    </row>
    <row r="1196" spans="3:9" ht="12" customHeight="1" x14ac:dyDescent="0.2">
      <c r="C1196" s="13"/>
      <c r="D1196" s="293"/>
      <c r="E1196" s="256" t="str">
        <f t="shared" si="176"/>
        <v/>
      </c>
      <c r="F1196" s="256" t="str">
        <f t="shared" si="176"/>
        <v/>
      </c>
      <c r="G1196" s="257"/>
      <c r="H1196" s="258"/>
      <c r="I1196" s="31"/>
    </row>
    <row r="1197" spans="3:9" ht="12" customHeight="1" x14ac:dyDescent="0.2">
      <c r="C1197" s="13"/>
      <c r="D1197" s="293"/>
      <c r="E1197" s="256" t="str">
        <f t="shared" si="176"/>
        <v/>
      </c>
      <c r="F1197" s="256" t="str">
        <f t="shared" si="176"/>
        <v/>
      </c>
      <c r="G1197" s="257"/>
      <c r="H1197" s="258"/>
      <c r="I1197" s="31"/>
    </row>
    <row r="1198" spans="3:9" ht="12" customHeight="1" x14ac:dyDescent="0.2">
      <c r="C1198" s="13"/>
      <c r="D1198" s="293"/>
      <c r="E1198" s="256" t="str">
        <f t="shared" si="176"/>
        <v/>
      </c>
      <c r="F1198" s="256" t="str">
        <f t="shared" si="176"/>
        <v/>
      </c>
      <c r="G1198" s="257"/>
      <c r="H1198" s="258"/>
      <c r="I1198" s="31"/>
    </row>
    <row r="1199" spans="3:9" ht="12" customHeight="1" x14ac:dyDescent="0.2">
      <c r="C1199" s="13"/>
      <c r="D1199" s="293"/>
      <c r="E1199" s="256" t="str">
        <f t="shared" si="176"/>
        <v/>
      </c>
      <c r="F1199" s="256" t="str">
        <f t="shared" si="176"/>
        <v/>
      </c>
      <c r="G1199" s="257"/>
      <c r="H1199" s="258"/>
      <c r="I1199" s="31"/>
    </row>
    <row r="1200" spans="3:9" ht="12" customHeight="1" x14ac:dyDescent="0.2">
      <c r="C1200" s="13"/>
      <c r="D1200" s="293">
        <v>120</v>
      </c>
      <c r="E1200" s="252" t="str">
        <f>IF(OR(VLOOKUP(D1200,'Services - NHC'!$D$10:$F$149,2,FALSE)="",VLOOKUP(D1200,'Services - NHC'!$D$10:$F$149,2,FALSE)="[Enter service]"),"",VLOOKUP(D1200,'Services - NHC'!$D$10:$F$149,2,FALSE))</f>
        <v/>
      </c>
      <c r="F1200" s="253" t="str">
        <f>IF(OR(VLOOKUP(D1200,'Services - NHC'!$D$10:$F$149,3,FALSE)="",VLOOKUP(D1200,'Services - NHC'!$D$10:$F$149,3,FALSE)="[Select]"),"",VLOOKUP(D1200,'Services - NHC'!$D$10:$F$149,3,FALSE))</f>
        <v/>
      </c>
      <c r="G1200" s="254"/>
      <c r="H1200" s="255"/>
      <c r="I1200" s="31"/>
    </row>
    <row r="1201" spans="3:9" ht="12" customHeight="1" x14ac:dyDescent="0.2">
      <c r="C1201" s="13"/>
      <c r="D1201" s="293"/>
      <c r="E1201" s="256" t="str">
        <f t="shared" ref="E1201:F1209" si="177">E1200</f>
        <v/>
      </c>
      <c r="F1201" s="256" t="str">
        <f t="shared" si="177"/>
        <v/>
      </c>
      <c r="G1201" s="257"/>
      <c r="H1201" s="258"/>
      <c r="I1201" s="31"/>
    </row>
    <row r="1202" spans="3:9" ht="12" customHeight="1" x14ac:dyDescent="0.2">
      <c r="C1202" s="13"/>
      <c r="D1202" s="293"/>
      <c r="E1202" s="256" t="str">
        <f t="shared" si="177"/>
        <v/>
      </c>
      <c r="F1202" s="256" t="str">
        <f t="shared" si="177"/>
        <v/>
      </c>
      <c r="G1202" s="257"/>
      <c r="H1202" s="258"/>
      <c r="I1202" s="31"/>
    </row>
    <row r="1203" spans="3:9" ht="12" customHeight="1" x14ac:dyDescent="0.2">
      <c r="C1203" s="13"/>
      <c r="D1203" s="293"/>
      <c r="E1203" s="256" t="str">
        <f t="shared" si="177"/>
        <v/>
      </c>
      <c r="F1203" s="256" t="str">
        <f t="shared" si="177"/>
        <v/>
      </c>
      <c r="G1203" s="257"/>
      <c r="H1203" s="258"/>
      <c r="I1203" s="31"/>
    </row>
    <row r="1204" spans="3:9" ht="12" customHeight="1" x14ac:dyDescent="0.2">
      <c r="C1204" s="13"/>
      <c r="D1204" s="293"/>
      <c r="E1204" s="256" t="str">
        <f t="shared" si="177"/>
        <v/>
      </c>
      <c r="F1204" s="256" t="str">
        <f t="shared" si="177"/>
        <v/>
      </c>
      <c r="G1204" s="257"/>
      <c r="H1204" s="258"/>
      <c r="I1204" s="31"/>
    </row>
    <row r="1205" spans="3:9" ht="12" customHeight="1" x14ac:dyDescent="0.2">
      <c r="C1205" s="13"/>
      <c r="D1205" s="293"/>
      <c r="E1205" s="256" t="str">
        <f t="shared" si="177"/>
        <v/>
      </c>
      <c r="F1205" s="256" t="str">
        <f t="shared" si="177"/>
        <v/>
      </c>
      <c r="G1205" s="257"/>
      <c r="H1205" s="258"/>
      <c r="I1205" s="31"/>
    </row>
    <row r="1206" spans="3:9" ht="12" customHeight="1" x14ac:dyDescent="0.2">
      <c r="C1206" s="13"/>
      <c r="D1206" s="293"/>
      <c r="E1206" s="256" t="str">
        <f t="shared" si="177"/>
        <v/>
      </c>
      <c r="F1206" s="256" t="str">
        <f t="shared" si="177"/>
        <v/>
      </c>
      <c r="G1206" s="257"/>
      <c r="H1206" s="258"/>
      <c r="I1206" s="31"/>
    </row>
    <row r="1207" spans="3:9" ht="12" customHeight="1" x14ac:dyDescent="0.2">
      <c r="C1207" s="13"/>
      <c r="D1207" s="293"/>
      <c r="E1207" s="256" t="str">
        <f t="shared" si="177"/>
        <v/>
      </c>
      <c r="F1207" s="256" t="str">
        <f t="shared" si="177"/>
        <v/>
      </c>
      <c r="G1207" s="257"/>
      <c r="H1207" s="258"/>
      <c r="I1207" s="31"/>
    </row>
    <row r="1208" spans="3:9" ht="12" customHeight="1" x14ac:dyDescent="0.2">
      <c r="C1208" s="13"/>
      <c r="D1208" s="293"/>
      <c r="E1208" s="256" t="str">
        <f t="shared" si="177"/>
        <v/>
      </c>
      <c r="F1208" s="256" t="str">
        <f t="shared" si="177"/>
        <v/>
      </c>
      <c r="G1208" s="257"/>
      <c r="H1208" s="258"/>
      <c r="I1208" s="31"/>
    </row>
    <row r="1209" spans="3:9" ht="12" customHeight="1" x14ac:dyDescent="0.2">
      <c r="C1209" s="13"/>
      <c r="D1209" s="293"/>
      <c r="E1209" s="256" t="str">
        <f t="shared" si="177"/>
        <v/>
      </c>
      <c r="F1209" s="256" t="str">
        <f t="shared" si="177"/>
        <v/>
      </c>
      <c r="G1209" s="257"/>
      <c r="H1209" s="258"/>
      <c r="I1209" s="31"/>
    </row>
    <row r="1210" spans="3:9" ht="12" customHeight="1" x14ac:dyDescent="0.2">
      <c r="C1210" s="13"/>
      <c r="D1210" s="293">
        <v>121</v>
      </c>
      <c r="E1210" s="252" t="str">
        <f>IF(OR(VLOOKUP(D1210,'Services - NHC'!$D$10:$F$149,2,FALSE)="",VLOOKUP(D1210,'Services - NHC'!$D$10:$F$149,2,FALSE)="[Enter service]"),"",VLOOKUP(D1210,'Services - NHC'!$D$10:$F$149,2,FALSE))</f>
        <v/>
      </c>
      <c r="F1210" s="253" t="str">
        <f>IF(OR(VLOOKUP(D1210,'Services - NHC'!$D$10:$F$149,3,FALSE)="",VLOOKUP(D1210,'Services - NHC'!$D$10:$F$149,3,FALSE)="[Select]"),"",VLOOKUP(D1210,'Services - NHC'!$D$10:$F$149,3,FALSE))</f>
        <v/>
      </c>
      <c r="G1210" s="254"/>
      <c r="H1210" s="255"/>
      <c r="I1210" s="31"/>
    </row>
    <row r="1211" spans="3:9" ht="12" customHeight="1" x14ac:dyDescent="0.2">
      <c r="C1211" s="13"/>
      <c r="D1211" s="293"/>
      <c r="E1211" s="256" t="str">
        <f t="shared" ref="E1211:F1219" si="178">E1210</f>
        <v/>
      </c>
      <c r="F1211" s="256" t="str">
        <f t="shared" si="178"/>
        <v/>
      </c>
      <c r="G1211" s="257"/>
      <c r="H1211" s="258"/>
      <c r="I1211" s="31"/>
    </row>
    <row r="1212" spans="3:9" ht="12" customHeight="1" x14ac:dyDescent="0.2">
      <c r="C1212" s="13"/>
      <c r="D1212" s="293"/>
      <c r="E1212" s="256" t="str">
        <f t="shared" si="178"/>
        <v/>
      </c>
      <c r="F1212" s="256" t="str">
        <f t="shared" si="178"/>
        <v/>
      </c>
      <c r="G1212" s="257"/>
      <c r="H1212" s="258"/>
      <c r="I1212" s="31"/>
    </row>
    <row r="1213" spans="3:9" ht="12" customHeight="1" x14ac:dyDescent="0.2">
      <c r="C1213" s="13"/>
      <c r="D1213" s="293"/>
      <c r="E1213" s="256" t="str">
        <f t="shared" si="178"/>
        <v/>
      </c>
      <c r="F1213" s="256" t="str">
        <f t="shared" si="178"/>
        <v/>
      </c>
      <c r="G1213" s="257"/>
      <c r="H1213" s="258"/>
      <c r="I1213" s="31"/>
    </row>
    <row r="1214" spans="3:9" ht="12" customHeight="1" x14ac:dyDescent="0.2">
      <c r="C1214" s="13"/>
      <c r="D1214" s="293"/>
      <c r="E1214" s="256" t="str">
        <f t="shared" si="178"/>
        <v/>
      </c>
      <c r="F1214" s="256" t="str">
        <f t="shared" si="178"/>
        <v/>
      </c>
      <c r="G1214" s="257"/>
      <c r="H1214" s="258"/>
      <c r="I1214" s="31"/>
    </row>
    <row r="1215" spans="3:9" ht="12" customHeight="1" x14ac:dyDescent="0.2">
      <c r="C1215" s="13"/>
      <c r="D1215" s="293"/>
      <c r="E1215" s="256" t="str">
        <f t="shared" si="178"/>
        <v/>
      </c>
      <c r="F1215" s="256" t="str">
        <f t="shared" si="178"/>
        <v/>
      </c>
      <c r="G1215" s="257"/>
      <c r="H1215" s="258"/>
      <c r="I1215" s="31"/>
    </row>
    <row r="1216" spans="3:9" ht="12" customHeight="1" x14ac:dyDescent="0.2">
      <c r="C1216" s="13"/>
      <c r="D1216" s="293"/>
      <c r="E1216" s="256" t="str">
        <f t="shared" si="178"/>
        <v/>
      </c>
      <c r="F1216" s="256" t="str">
        <f t="shared" si="178"/>
        <v/>
      </c>
      <c r="G1216" s="257"/>
      <c r="H1216" s="258"/>
      <c r="I1216" s="31"/>
    </row>
    <row r="1217" spans="3:9" ht="12" customHeight="1" x14ac:dyDescent="0.2">
      <c r="C1217" s="13"/>
      <c r="D1217" s="293"/>
      <c r="E1217" s="256" t="str">
        <f t="shared" si="178"/>
        <v/>
      </c>
      <c r="F1217" s="256" t="str">
        <f t="shared" si="178"/>
        <v/>
      </c>
      <c r="G1217" s="257"/>
      <c r="H1217" s="258"/>
      <c r="I1217" s="31"/>
    </row>
    <row r="1218" spans="3:9" ht="12" customHeight="1" x14ac:dyDescent="0.2">
      <c r="C1218" s="13"/>
      <c r="D1218" s="293"/>
      <c r="E1218" s="256" t="str">
        <f t="shared" si="178"/>
        <v/>
      </c>
      <c r="F1218" s="256" t="str">
        <f t="shared" si="178"/>
        <v/>
      </c>
      <c r="G1218" s="257"/>
      <c r="H1218" s="258"/>
      <c r="I1218" s="31"/>
    </row>
    <row r="1219" spans="3:9" ht="12" customHeight="1" x14ac:dyDescent="0.2">
      <c r="C1219" s="13"/>
      <c r="D1219" s="293"/>
      <c r="E1219" s="256" t="str">
        <f t="shared" si="178"/>
        <v/>
      </c>
      <c r="F1219" s="256" t="str">
        <f t="shared" si="178"/>
        <v/>
      </c>
      <c r="G1219" s="257"/>
      <c r="H1219" s="258"/>
      <c r="I1219" s="31"/>
    </row>
    <row r="1220" spans="3:9" ht="12" customHeight="1" x14ac:dyDescent="0.2">
      <c r="C1220" s="13"/>
      <c r="D1220" s="293">
        <v>122</v>
      </c>
      <c r="E1220" s="252" t="str">
        <f>IF(OR(VLOOKUP(D1220,'Services - NHC'!$D$10:$F$149,2,FALSE)="",VLOOKUP(D1220,'Services - NHC'!$D$10:$F$149,2,FALSE)="[Enter service]"),"",VLOOKUP(D1220,'Services - NHC'!$D$10:$F$149,2,FALSE))</f>
        <v/>
      </c>
      <c r="F1220" s="253" t="str">
        <f>IF(OR(VLOOKUP(D1220,'Services - NHC'!$D$10:$F$149,3,FALSE)="",VLOOKUP(D1220,'Services - NHC'!$D$10:$F$149,3,FALSE)="[Select]"),"",VLOOKUP(D1220,'Services - NHC'!$D$10:$F$149,3,FALSE))</f>
        <v/>
      </c>
      <c r="G1220" s="254"/>
      <c r="H1220" s="255"/>
      <c r="I1220" s="31"/>
    </row>
    <row r="1221" spans="3:9" ht="12" customHeight="1" x14ac:dyDescent="0.2">
      <c r="C1221" s="13"/>
      <c r="D1221" s="293"/>
      <c r="E1221" s="256" t="str">
        <f t="shared" ref="E1221:F1229" si="179">E1220</f>
        <v/>
      </c>
      <c r="F1221" s="256" t="str">
        <f t="shared" si="179"/>
        <v/>
      </c>
      <c r="G1221" s="257"/>
      <c r="H1221" s="258"/>
      <c r="I1221" s="31"/>
    </row>
    <row r="1222" spans="3:9" ht="12" customHeight="1" x14ac:dyDescent="0.2">
      <c r="C1222" s="13"/>
      <c r="D1222" s="293"/>
      <c r="E1222" s="256" t="str">
        <f t="shared" si="179"/>
        <v/>
      </c>
      <c r="F1222" s="256" t="str">
        <f t="shared" si="179"/>
        <v/>
      </c>
      <c r="G1222" s="257"/>
      <c r="H1222" s="258"/>
      <c r="I1222" s="31"/>
    </row>
    <row r="1223" spans="3:9" ht="12" customHeight="1" x14ac:dyDescent="0.2">
      <c r="C1223" s="13"/>
      <c r="D1223" s="293"/>
      <c r="E1223" s="256" t="str">
        <f t="shared" si="179"/>
        <v/>
      </c>
      <c r="F1223" s="256" t="str">
        <f t="shared" si="179"/>
        <v/>
      </c>
      <c r="G1223" s="257"/>
      <c r="H1223" s="258"/>
      <c r="I1223" s="31"/>
    </row>
    <row r="1224" spans="3:9" ht="12" customHeight="1" x14ac:dyDescent="0.2">
      <c r="C1224" s="13"/>
      <c r="D1224" s="293"/>
      <c r="E1224" s="256" t="str">
        <f t="shared" si="179"/>
        <v/>
      </c>
      <c r="F1224" s="256" t="str">
        <f t="shared" si="179"/>
        <v/>
      </c>
      <c r="G1224" s="257"/>
      <c r="H1224" s="258"/>
      <c r="I1224" s="31"/>
    </row>
    <row r="1225" spans="3:9" ht="12" customHeight="1" x14ac:dyDescent="0.2">
      <c r="C1225" s="13"/>
      <c r="D1225" s="293"/>
      <c r="E1225" s="256" t="str">
        <f t="shared" si="179"/>
        <v/>
      </c>
      <c r="F1225" s="256" t="str">
        <f t="shared" si="179"/>
        <v/>
      </c>
      <c r="G1225" s="257"/>
      <c r="H1225" s="258"/>
      <c r="I1225" s="31"/>
    </row>
    <row r="1226" spans="3:9" ht="12" customHeight="1" x14ac:dyDescent="0.2">
      <c r="C1226" s="13"/>
      <c r="D1226" s="293"/>
      <c r="E1226" s="256" t="str">
        <f t="shared" si="179"/>
        <v/>
      </c>
      <c r="F1226" s="256" t="str">
        <f t="shared" si="179"/>
        <v/>
      </c>
      <c r="G1226" s="257"/>
      <c r="H1226" s="258"/>
      <c r="I1226" s="31"/>
    </row>
    <row r="1227" spans="3:9" ht="12" customHeight="1" x14ac:dyDescent="0.2">
      <c r="C1227" s="13"/>
      <c r="D1227" s="293"/>
      <c r="E1227" s="256" t="str">
        <f t="shared" si="179"/>
        <v/>
      </c>
      <c r="F1227" s="256" t="str">
        <f t="shared" si="179"/>
        <v/>
      </c>
      <c r="G1227" s="257"/>
      <c r="H1227" s="258"/>
      <c r="I1227" s="31"/>
    </row>
    <row r="1228" spans="3:9" ht="12" customHeight="1" x14ac:dyDescent="0.2">
      <c r="C1228" s="13"/>
      <c r="D1228" s="293"/>
      <c r="E1228" s="256" t="str">
        <f t="shared" si="179"/>
        <v/>
      </c>
      <c r="F1228" s="256" t="str">
        <f t="shared" si="179"/>
        <v/>
      </c>
      <c r="G1228" s="257"/>
      <c r="H1228" s="258"/>
      <c r="I1228" s="31"/>
    </row>
    <row r="1229" spans="3:9" ht="12" customHeight="1" x14ac:dyDescent="0.2">
      <c r="C1229" s="13"/>
      <c r="D1229" s="293"/>
      <c r="E1229" s="256" t="str">
        <f t="shared" si="179"/>
        <v/>
      </c>
      <c r="F1229" s="256" t="str">
        <f t="shared" si="179"/>
        <v/>
      </c>
      <c r="G1229" s="257"/>
      <c r="H1229" s="258"/>
      <c r="I1229" s="31"/>
    </row>
    <row r="1230" spans="3:9" ht="12" customHeight="1" x14ac:dyDescent="0.2">
      <c r="C1230" s="13"/>
      <c r="D1230" s="293">
        <v>123</v>
      </c>
      <c r="E1230" s="252" t="str">
        <f>IF(OR(VLOOKUP(D1230,'Services - NHC'!$D$10:$F$149,2,FALSE)="",VLOOKUP(D1230,'Services - NHC'!$D$10:$F$149,2,FALSE)="[Enter service]"),"",VLOOKUP(D1230,'Services - NHC'!$D$10:$F$149,2,FALSE))</f>
        <v/>
      </c>
      <c r="F1230" s="253" t="str">
        <f>IF(OR(VLOOKUP(D1230,'Services - NHC'!$D$10:$F$149,3,FALSE)="",VLOOKUP(D1230,'Services - NHC'!$D$10:$F$149,3,FALSE)="[Select]"),"",VLOOKUP(D1230,'Services - NHC'!$D$10:$F$149,3,FALSE))</f>
        <v/>
      </c>
      <c r="G1230" s="254"/>
      <c r="H1230" s="255"/>
      <c r="I1230" s="31"/>
    </row>
    <row r="1231" spans="3:9" ht="12" customHeight="1" x14ac:dyDescent="0.2">
      <c r="C1231" s="13"/>
      <c r="D1231" s="293"/>
      <c r="E1231" s="256" t="str">
        <f t="shared" ref="E1231:F1239" si="180">E1230</f>
        <v/>
      </c>
      <c r="F1231" s="256" t="str">
        <f t="shared" si="180"/>
        <v/>
      </c>
      <c r="G1231" s="257"/>
      <c r="H1231" s="258"/>
      <c r="I1231" s="31"/>
    </row>
    <row r="1232" spans="3:9" ht="12" customHeight="1" x14ac:dyDescent="0.2">
      <c r="C1232" s="13"/>
      <c r="D1232" s="293"/>
      <c r="E1232" s="256" t="str">
        <f t="shared" si="180"/>
        <v/>
      </c>
      <c r="F1232" s="256" t="str">
        <f t="shared" si="180"/>
        <v/>
      </c>
      <c r="G1232" s="257"/>
      <c r="H1232" s="258"/>
      <c r="I1232" s="31"/>
    </row>
    <row r="1233" spans="3:9" ht="12" customHeight="1" x14ac:dyDescent="0.2">
      <c r="C1233" s="13"/>
      <c r="D1233" s="293"/>
      <c r="E1233" s="256" t="str">
        <f t="shared" si="180"/>
        <v/>
      </c>
      <c r="F1233" s="256" t="str">
        <f t="shared" si="180"/>
        <v/>
      </c>
      <c r="G1233" s="257"/>
      <c r="H1233" s="258"/>
      <c r="I1233" s="31"/>
    </row>
    <row r="1234" spans="3:9" ht="12" customHeight="1" x14ac:dyDescent="0.2">
      <c r="C1234" s="13"/>
      <c r="D1234" s="293"/>
      <c r="E1234" s="256" t="str">
        <f t="shared" si="180"/>
        <v/>
      </c>
      <c r="F1234" s="256" t="str">
        <f t="shared" si="180"/>
        <v/>
      </c>
      <c r="G1234" s="257"/>
      <c r="H1234" s="258"/>
      <c r="I1234" s="31"/>
    </row>
    <row r="1235" spans="3:9" ht="12" customHeight="1" x14ac:dyDescent="0.2">
      <c r="C1235" s="13"/>
      <c r="D1235" s="293"/>
      <c r="E1235" s="256" t="str">
        <f t="shared" si="180"/>
        <v/>
      </c>
      <c r="F1235" s="256" t="str">
        <f t="shared" si="180"/>
        <v/>
      </c>
      <c r="G1235" s="257"/>
      <c r="H1235" s="258"/>
      <c r="I1235" s="31"/>
    </row>
    <row r="1236" spans="3:9" ht="12" customHeight="1" x14ac:dyDescent="0.2">
      <c r="C1236" s="13"/>
      <c r="D1236" s="293"/>
      <c r="E1236" s="256" t="str">
        <f t="shared" si="180"/>
        <v/>
      </c>
      <c r="F1236" s="256" t="str">
        <f t="shared" si="180"/>
        <v/>
      </c>
      <c r="G1236" s="257"/>
      <c r="H1236" s="258"/>
      <c r="I1236" s="31"/>
    </row>
    <row r="1237" spans="3:9" ht="12" customHeight="1" x14ac:dyDescent="0.2">
      <c r="C1237" s="13"/>
      <c r="D1237" s="293"/>
      <c r="E1237" s="256" t="str">
        <f t="shared" si="180"/>
        <v/>
      </c>
      <c r="F1237" s="256" t="str">
        <f t="shared" si="180"/>
        <v/>
      </c>
      <c r="G1237" s="257"/>
      <c r="H1237" s="258"/>
      <c r="I1237" s="31"/>
    </row>
    <row r="1238" spans="3:9" ht="12" customHeight="1" x14ac:dyDescent="0.2">
      <c r="C1238" s="13"/>
      <c r="D1238" s="293"/>
      <c r="E1238" s="256" t="str">
        <f t="shared" si="180"/>
        <v/>
      </c>
      <c r="F1238" s="256" t="str">
        <f t="shared" si="180"/>
        <v/>
      </c>
      <c r="G1238" s="257"/>
      <c r="H1238" s="258"/>
      <c r="I1238" s="31"/>
    </row>
    <row r="1239" spans="3:9" ht="12" customHeight="1" x14ac:dyDescent="0.2">
      <c r="C1239" s="13"/>
      <c r="D1239" s="293"/>
      <c r="E1239" s="256" t="str">
        <f t="shared" si="180"/>
        <v/>
      </c>
      <c r="F1239" s="256" t="str">
        <f t="shared" si="180"/>
        <v/>
      </c>
      <c r="G1239" s="257"/>
      <c r="H1239" s="258"/>
      <c r="I1239" s="31"/>
    </row>
    <row r="1240" spans="3:9" ht="12" customHeight="1" x14ac:dyDescent="0.2">
      <c r="C1240" s="13"/>
      <c r="D1240" s="293">
        <v>124</v>
      </c>
      <c r="E1240" s="252" t="str">
        <f>IF(OR(VLOOKUP(D1240,'Services - NHC'!$D$10:$F$149,2,FALSE)="",VLOOKUP(D1240,'Services - NHC'!$D$10:$F$149,2,FALSE)="[Enter service]"),"",VLOOKUP(D1240,'Services - NHC'!$D$10:$F$149,2,FALSE))</f>
        <v/>
      </c>
      <c r="F1240" s="253" t="str">
        <f>IF(OR(VLOOKUP(D1240,'Services - NHC'!$D$10:$F$149,3,FALSE)="",VLOOKUP(D1240,'Services - NHC'!$D$10:$F$149,3,FALSE)="[Select]"),"",VLOOKUP(D1240,'Services - NHC'!$D$10:$F$149,3,FALSE))</f>
        <v/>
      </c>
      <c r="G1240" s="254"/>
      <c r="H1240" s="255"/>
      <c r="I1240" s="31"/>
    </row>
    <row r="1241" spans="3:9" ht="12" customHeight="1" x14ac:dyDescent="0.2">
      <c r="C1241" s="13"/>
      <c r="D1241" s="293"/>
      <c r="E1241" s="256" t="str">
        <f t="shared" ref="E1241:F1249" si="181">E1240</f>
        <v/>
      </c>
      <c r="F1241" s="256" t="str">
        <f t="shared" si="181"/>
        <v/>
      </c>
      <c r="G1241" s="257"/>
      <c r="H1241" s="258"/>
      <c r="I1241" s="31"/>
    </row>
    <row r="1242" spans="3:9" ht="12" customHeight="1" x14ac:dyDescent="0.2">
      <c r="C1242" s="13"/>
      <c r="D1242" s="293"/>
      <c r="E1242" s="256" t="str">
        <f t="shared" si="181"/>
        <v/>
      </c>
      <c r="F1242" s="256" t="str">
        <f t="shared" si="181"/>
        <v/>
      </c>
      <c r="G1242" s="257"/>
      <c r="H1242" s="258"/>
      <c r="I1242" s="31"/>
    </row>
    <row r="1243" spans="3:9" ht="12" customHeight="1" x14ac:dyDescent="0.2">
      <c r="C1243" s="13"/>
      <c r="D1243" s="293"/>
      <c r="E1243" s="256" t="str">
        <f t="shared" si="181"/>
        <v/>
      </c>
      <c r="F1243" s="256" t="str">
        <f t="shared" si="181"/>
        <v/>
      </c>
      <c r="G1243" s="257"/>
      <c r="H1243" s="258"/>
      <c r="I1243" s="31"/>
    </row>
    <row r="1244" spans="3:9" ht="12" customHeight="1" x14ac:dyDescent="0.2">
      <c r="C1244" s="13"/>
      <c r="D1244" s="293"/>
      <c r="E1244" s="256" t="str">
        <f t="shared" si="181"/>
        <v/>
      </c>
      <c r="F1244" s="256" t="str">
        <f t="shared" si="181"/>
        <v/>
      </c>
      <c r="G1244" s="257"/>
      <c r="H1244" s="258"/>
      <c r="I1244" s="31"/>
    </row>
    <row r="1245" spans="3:9" ht="12" customHeight="1" x14ac:dyDescent="0.2">
      <c r="C1245" s="13"/>
      <c r="D1245" s="293"/>
      <c r="E1245" s="256" t="str">
        <f t="shared" si="181"/>
        <v/>
      </c>
      <c r="F1245" s="256" t="str">
        <f t="shared" si="181"/>
        <v/>
      </c>
      <c r="G1245" s="257"/>
      <c r="H1245" s="258"/>
      <c r="I1245" s="31"/>
    </row>
    <row r="1246" spans="3:9" ht="12" customHeight="1" x14ac:dyDescent="0.2">
      <c r="C1246" s="13"/>
      <c r="D1246" s="293"/>
      <c r="E1246" s="256" t="str">
        <f t="shared" si="181"/>
        <v/>
      </c>
      <c r="F1246" s="256" t="str">
        <f t="shared" si="181"/>
        <v/>
      </c>
      <c r="G1246" s="257"/>
      <c r="H1246" s="258"/>
      <c r="I1246" s="31"/>
    </row>
    <row r="1247" spans="3:9" ht="12" customHeight="1" x14ac:dyDescent="0.2">
      <c r="C1247" s="13"/>
      <c r="D1247" s="293"/>
      <c r="E1247" s="256" t="str">
        <f t="shared" si="181"/>
        <v/>
      </c>
      <c r="F1247" s="256" t="str">
        <f t="shared" si="181"/>
        <v/>
      </c>
      <c r="G1247" s="257"/>
      <c r="H1247" s="258"/>
      <c r="I1247" s="31"/>
    </row>
    <row r="1248" spans="3:9" ht="12" customHeight="1" x14ac:dyDescent="0.2">
      <c r="C1248" s="13"/>
      <c r="D1248" s="293"/>
      <c r="E1248" s="256" t="str">
        <f t="shared" si="181"/>
        <v/>
      </c>
      <c r="F1248" s="256" t="str">
        <f t="shared" si="181"/>
        <v/>
      </c>
      <c r="G1248" s="257"/>
      <c r="H1248" s="258"/>
      <c r="I1248" s="31"/>
    </row>
    <row r="1249" spans="3:9" ht="12" customHeight="1" x14ac:dyDescent="0.2">
      <c r="C1249" s="13"/>
      <c r="D1249" s="293"/>
      <c r="E1249" s="256" t="str">
        <f t="shared" si="181"/>
        <v/>
      </c>
      <c r="F1249" s="256" t="str">
        <f t="shared" si="181"/>
        <v/>
      </c>
      <c r="G1249" s="257"/>
      <c r="H1249" s="258"/>
      <c r="I1249" s="31"/>
    </row>
    <row r="1250" spans="3:9" ht="12" customHeight="1" x14ac:dyDescent="0.2">
      <c r="C1250" s="13"/>
      <c r="D1250" s="293">
        <v>125</v>
      </c>
      <c r="E1250" s="252" t="str">
        <f>IF(OR(VLOOKUP(D1250,'Services - NHC'!$D$10:$F$149,2,FALSE)="",VLOOKUP(D1250,'Services - NHC'!$D$10:$F$149,2,FALSE)="[Enter service]"),"",VLOOKUP(D1250,'Services - NHC'!$D$10:$F$149,2,FALSE))</f>
        <v/>
      </c>
      <c r="F1250" s="253" t="str">
        <f>IF(OR(VLOOKUP(D1250,'Services - NHC'!$D$10:$F$149,3,FALSE)="",VLOOKUP(D1250,'Services - NHC'!$D$10:$F$149,3,FALSE)="[Select]"),"",VLOOKUP(D1250,'Services - NHC'!$D$10:$F$149,3,FALSE))</f>
        <v/>
      </c>
      <c r="G1250" s="254"/>
      <c r="H1250" s="255"/>
      <c r="I1250" s="31"/>
    </row>
    <row r="1251" spans="3:9" ht="12" customHeight="1" x14ac:dyDescent="0.2">
      <c r="C1251" s="13"/>
      <c r="D1251" s="293"/>
      <c r="E1251" s="256" t="str">
        <f t="shared" ref="E1251:F1259" si="182">E1250</f>
        <v/>
      </c>
      <c r="F1251" s="256" t="str">
        <f t="shared" si="182"/>
        <v/>
      </c>
      <c r="G1251" s="257"/>
      <c r="H1251" s="258"/>
      <c r="I1251" s="31"/>
    </row>
    <row r="1252" spans="3:9" ht="12" customHeight="1" x14ac:dyDescent="0.2">
      <c r="C1252" s="13"/>
      <c r="D1252" s="293"/>
      <c r="E1252" s="256" t="str">
        <f t="shared" si="182"/>
        <v/>
      </c>
      <c r="F1252" s="256" t="str">
        <f t="shared" si="182"/>
        <v/>
      </c>
      <c r="G1252" s="257"/>
      <c r="H1252" s="258"/>
      <c r="I1252" s="31"/>
    </row>
    <row r="1253" spans="3:9" ht="12" customHeight="1" x14ac:dyDescent="0.2">
      <c r="C1253" s="13"/>
      <c r="D1253" s="293"/>
      <c r="E1253" s="256" t="str">
        <f t="shared" si="182"/>
        <v/>
      </c>
      <c r="F1253" s="256" t="str">
        <f t="shared" si="182"/>
        <v/>
      </c>
      <c r="G1253" s="257"/>
      <c r="H1253" s="258"/>
      <c r="I1253" s="31"/>
    </row>
    <row r="1254" spans="3:9" ht="12" customHeight="1" x14ac:dyDescent="0.2">
      <c r="C1254" s="13"/>
      <c r="D1254" s="293"/>
      <c r="E1254" s="256" t="str">
        <f t="shared" si="182"/>
        <v/>
      </c>
      <c r="F1254" s="256" t="str">
        <f t="shared" si="182"/>
        <v/>
      </c>
      <c r="G1254" s="257"/>
      <c r="H1254" s="258"/>
      <c r="I1254" s="31"/>
    </row>
    <row r="1255" spans="3:9" ht="12" customHeight="1" x14ac:dyDescent="0.2">
      <c r="C1255" s="13"/>
      <c r="D1255" s="293"/>
      <c r="E1255" s="256" t="str">
        <f t="shared" si="182"/>
        <v/>
      </c>
      <c r="F1255" s="256" t="str">
        <f t="shared" si="182"/>
        <v/>
      </c>
      <c r="G1255" s="257"/>
      <c r="H1255" s="258"/>
      <c r="I1255" s="31"/>
    </row>
    <row r="1256" spans="3:9" ht="12" customHeight="1" x14ac:dyDescent="0.2">
      <c r="C1256" s="13"/>
      <c r="D1256" s="293"/>
      <c r="E1256" s="256" t="str">
        <f t="shared" si="182"/>
        <v/>
      </c>
      <c r="F1256" s="256" t="str">
        <f t="shared" si="182"/>
        <v/>
      </c>
      <c r="G1256" s="257"/>
      <c r="H1256" s="258"/>
      <c r="I1256" s="31"/>
    </row>
    <row r="1257" spans="3:9" ht="12" customHeight="1" x14ac:dyDescent="0.2">
      <c r="C1257" s="13"/>
      <c r="D1257" s="293"/>
      <c r="E1257" s="256" t="str">
        <f t="shared" si="182"/>
        <v/>
      </c>
      <c r="F1257" s="256" t="str">
        <f t="shared" si="182"/>
        <v/>
      </c>
      <c r="G1257" s="257"/>
      <c r="H1257" s="258"/>
      <c r="I1257" s="31"/>
    </row>
    <row r="1258" spans="3:9" ht="12" customHeight="1" x14ac:dyDescent="0.2">
      <c r="C1258" s="13"/>
      <c r="D1258" s="293"/>
      <c r="E1258" s="256" t="str">
        <f t="shared" si="182"/>
        <v/>
      </c>
      <c r="F1258" s="256" t="str">
        <f t="shared" si="182"/>
        <v/>
      </c>
      <c r="G1258" s="257"/>
      <c r="H1258" s="258"/>
      <c r="I1258" s="31"/>
    </row>
    <row r="1259" spans="3:9" ht="12" customHeight="1" x14ac:dyDescent="0.2">
      <c r="C1259" s="13"/>
      <c r="D1259" s="293"/>
      <c r="E1259" s="256" t="str">
        <f t="shared" si="182"/>
        <v/>
      </c>
      <c r="F1259" s="256" t="str">
        <f t="shared" si="182"/>
        <v/>
      </c>
      <c r="G1259" s="257"/>
      <c r="H1259" s="258"/>
      <c r="I1259" s="31"/>
    </row>
    <row r="1260" spans="3:9" ht="12" customHeight="1" x14ac:dyDescent="0.2">
      <c r="C1260" s="13"/>
      <c r="D1260" s="293">
        <v>126</v>
      </c>
      <c r="E1260" s="252" t="str">
        <f>IF(OR(VLOOKUP(D1260,'Services - NHC'!$D$10:$F$149,2,FALSE)="",VLOOKUP(D1260,'Services - NHC'!$D$10:$F$149,2,FALSE)="[Enter service]"),"",VLOOKUP(D1260,'Services - NHC'!$D$10:$F$149,2,FALSE))</f>
        <v/>
      </c>
      <c r="F1260" s="253" t="str">
        <f>IF(OR(VLOOKUP(D1260,'Services - NHC'!$D$10:$F$149,3,FALSE)="",VLOOKUP(D1260,'Services - NHC'!$D$10:$F$149,3,FALSE)="[Select]"),"",VLOOKUP(D1260,'Services - NHC'!$D$10:$F$149,3,FALSE))</f>
        <v/>
      </c>
      <c r="G1260" s="254"/>
      <c r="H1260" s="255"/>
      <c r="I1260" s="31"/>
    </row>
    <row r="1261" spans="3:9" ht="12" customHeight="1" x14ac:dyDescent="0.2">
      <c r="C1261" s="13"/>
      <c r="D1261" s="293"/>
      <c r="E1261" s="256" t="str">
        <f t="shared" ref="E1261:F1269" si="183">E1260</f>
        <v/>
      </c>
      <c r="F1261" s="256" t="str">
        <f t="shared" si="183"/>
        <v/>
      </c>
      <c r="G1261" s="257"/>
      <c r="H1261" s="258"/>
      <c r="I1261" s="31"/>
    </row>
    <row r="1262" spans="3:9" ht="12" customHeight="1" x14ac:dyDescent="0.2">
      <c r="C1262" s="13"/>
      <c r="D1262" s="293"/>
      <c r="E1262" s="256" t="str">
        <f t="shared" si="183"/>
        <v/>
      </c>
      <c r="F1262" s="256" t="str">
        <f t="shared" si="183"/>
        <v/>
      </c>
      <c r="G1262" s="257"/>
      <c r="H1262" s="258"/>
      <c r="I1262" s="31"/>
    </row>
    <row r="1263" spans="3:9" ht="12" customHeight="1" x14ac:dyDescent="0.2">
      <c r="C1263" s="13"/>
      <c r="D1263" s="293"/>
      <c r="E1263" s="256" t="str">
        <f t="shared" si="183"/>
        <v/>
      </c>
      <c r="F1263" s="256" t="str">
        <f t="shared" si="183"/>
        <v/>
      </c>
      <c r="G1263" s="257"/>
      <c r="H1263" s="258"/>
      <c r="I1263" s="31"/>
    </row>
    <row r="1264" spans="3:9" ht="12" customHeight="1" x14ac:dyDescent="0.2">
      <c r="C1264" s="13"/>
      <c r="D1264" s="293"/>
      <c r="E1264" s="256" t="str">
        <f t="shared" si="183"/>
        <v/>
      </c>
      <c r="F1264" s="256" t="str">
        <f t="shared" si="183"/>
        <v/>
      </c>
      <c r="G1264" s="257"/>
      <c r="H1264" s="258"/>
      <c r="I1264" s="31"/>
    </row>
    <row r="1265" spans="3:9" ht="12" customHeight="1" x14ac:dyDescent="0.2">
      <c r="C1265" s="13"/>
      <c r="D1265" s="293"/>
      <c r="E1265" s="256" t="str">
        <f t="shared" si="183"/>
        <v/>
      </c>
      <c r="F1265" s="256" t="str">
        <f t="shared" si="183"/>
        <v/>
      </c>
      <c r="G1265" s="257"/>
      <c r="H1265" s="258"/>
      <c r="I1265" s="31"/>
    </row>
    <row r="1266" spans="3:9" ht="12" customHeight="1" x14ac:dyDescent="0.2">
      <c r="C1266" s="13"/>
      <c r="D1266" s="293"/>
      <c r="E1266" s="256" t="str">
        <f t="shared" si="183"/>
        <v/>
      </c>
      <c r="F1266" s="256" t="str">
        <f t="shared" si="183"/>
        <v/>
      </c>
      <c r="G1266" s="257"/>
      <c r="H1266" s="258"/>
      <c r="I1266" s="31"/>
    </row>
    <row r="1267" spans="3:9" ht="12" customHeight="1" x14ac:dyDescent="0.2">
      <c r="C1267" s="13"/>
      <c r="D1267" s="293"/>
      <c r="E1267" s="256" t="str">
        <f t="shared" si="183"/>
        <v/>
      </c>
      <c r="F1267" s="256" t="str">
        <f t="shared" si="183"/>
        <v/>
      </c>
      <c r="G1267" s="257"/>
      <c r="H1267" s="258"/>
      <c r="I1267" s="31"/>
    </row>
    <row r="1268" spans="3:9" ht="12" customHeight="1" x14ac:dyDescent="0.2">
      <c r="C1268" s="13"/>
      <c r="D1268" s="293"/>
      <c r="E1268" s="256" t="str">
        <f t="shared" si="183"/>
        <v/>
      </c>
      <c r="F1268" s="256" t="str">
        <f t="shared" si="183"/>
        <v/>
      </c>
      <c r="G1268" s="257"/>
      <c r="H1268" s="258"/>
      <c r="I1268" s="31"/>
    </row>
    <row r="1269" spans="3:9" ht="12" customHeight="1" x14ac:dyDescent="0.2">
      <c r="C1269" s="13"/>
      <c r="D1269" s="293"/>
      <c r="E1269" s="256" t="str">
        <f t="shared" si="183"/>
        <v/>
      </c>
      <c r="F1269" s="256" t="str">
        <f t="shared" si="183"/>
        <v/>
      </c>
      <c r="G1269" s="257"/>
      <c r="H1269" s="258"/>
      <c r="I1269" s="31"/>
    </row>
    <row r="1270" spans="3:9" ht="12" customHeight="1" x14ac:dyDescent="0.2">
      <c r="C1270" s="13"/>
      <c r="D1270" s="293">
        <v>127</v>
      </c>
      <c r="E1270" s="252" t="str">
        <f>IF(OR(VLOOKUP(D1270,'Services - NHC'!$D$10:$F$149,2,FALSE)="",VLOOKUP(D1270,'Services - NHC'!$D$10:$F$149,2,FALSE)="[Enter service]"),"",VLOOKUP(D1270,'Services - NHC'!$D$10:$F$149,2,FALSE))</f>
        <v/>
      </c>
      <c r="F1270" s="253" t="str">
        <f>IF(OR(VLOOKUP(D1270,'Services - NHC'!$D$10:$F$149,3,FALSE)="",VLOOKUP(D1270,'Services - NHC'!$D$10:$F$149,3,FALSE)="[Select]"),"",VLOOKUP(D1270,'Services - NHC'!$D$10:$F$149,3,FALSE))</f>
        <v/>
      </c>
      <c r="G1270" s="254"/>
      <c r="H1270" s="255"/>
      <c r="I1270" s="31"/>
    </row>
    <row r="1271" spans="3:9" ht="12" customHeight="1" x14ac:dyDescent="0.2">
      <c r="C1271" s="13"/>
      <c r="D1271" s="293"/>
      <c r="E1271" s="256" t="str">
        <f t="shared" ref="E1271:F1279" si="184">E1270</f>
        <v/>
      </c>
      <c r="F1271" s="256" t="str">
        <f t="shared" si="184"/>
        <v/>
      </c>
      <c r="G1271" s="257"/>
      <c r="H1271" s="258"/>
      <c r="I1271" s="31"/>
    </row>
    <row r="1272" spans="3:9" ht="12" customHeight="1" x14ac:dyDescent="0.2">
      <c r="C1272" s="13"/>
      <c r="D1272" s="293"/>
      <c r="E1272" s="256" t="str">
        <f t="shared" si="184"/>
        <v/>
      </c>
      <c r="F1272" s="256" t="str">
        <f t="shared" si="184"/>
        <v/>
      </c>
      <c r="G1272" s="257"/>
      <c r="H1272" s="258"/>
      <c r="I1272" s="31"/>
    </row>
    <row r="1273" spans="3:9" ht="12" customHeight="1" x14ac:dyDescent="0.2">
      <c r="C1273" s="13"/>
      <c r="D1273" s="293"/>
      <c r="E1273" s="256" t="str">
        <f t="shared" si="184"/>
        <v/>
      </c>
      <c r="F1273" s="256" t="str">
        <f t="shared" si="184"/>
        <v/>
      </c>
      <c r="G1273" s="257"/>
      <c r="H1273" s="258"/>
      <c r="I1273" s="31"/>
    </row>
    <row r="1274" spans="3:9" ht="12" customHeight="1" x14ac:dyDescent="0.2">
      <c r="C1274" s="13"/>
      <c r="D1274" s="293"/>
      <c r="E1274" s="256" t="str">
        <f t="shared" si="184"/>
        <v/>
      </c>
      <c r="F1274" s="256" t="str">
        <f t="shared" si="184"/>
        <v/>
      </c>
      <c r="G1274" s="257"/>
      <c r="H1274" s="258"/>
      <c r="I1274" s="31"/>
    </row>
    <row r="1275" spans="3:9" ht="12" customHeight="1" x14ac:dyDescent="0.2">
      <c r="C1275" s="13"/>
      <c r="D1275" s="293"/>
      <c r="E1275" s="256" t="str">
        <f t="shared" si="184"/>
        <v/>
      </c>
      <c r="F1275" s="256" t="str">
        <f t="shared" si="184"/>
        <v/>
      </c>
      <c r="G1275" s="257"/>
      <c r="H1275" s="258"/>
      <c r="I1275" s="31"/>
    </row>
    <row r="1276" spans="3:9" ht="12" customHeight="1" x14ac:dyDescent="0.2">
      <c r="C1276" s="13"/>
      <c r="D1276" s="293"/>
      <c r="E1276" s="256" t="str">
        <f t="shared" si="184"/>
        <v/>
      </c>
      <c r="F1276" s="256" t="str">
        <f t="shared" si="184"/>
        <v/>
      </c>
      <c r="G1276" s="257"/>
      <c r="H1276" s="258"/>
      <c r="I1276" s="31"/>
    </row>
    <row r="1277" spans="3:9" ht="12" customHeight="1" x14ac:dyDescent="0.2">
      <c r="C1277" s="13"/>
      <c r="D1277" s="293"/>
      <c r="E1277" s="256" t="str">
        <f t="shared" si="184"/>
        <v/>
      </c>
      <c r="F1277" s="256" t="str">
        <f t="shared" si="184"/>
        <v/>
      </c>
      <c r="G1277" s="257"/>
      <c r="H1277" s="258"/>
      <c r="I1277" s="31"/>
    </row>
    <row r="1278" spans="3:9" ht="12" customHeight="1" x14ac:dyDescent="0.2">
      <c r="C1278" s="13"/>
      <c r="D1278" s="293"/>
      <c r="E1278" s="256" t="str">
        <f t="shared" si="184"/>
        <v/>
      </c>
      <c r="F1278" s="256" t="str">
        <f t="shared" si="184"/>
        <v/>
      </c>
      <c r="G1278" s="257"/>
      <c r="H1278" s="258"/>
      <c r="I1278" s="31"/>
    </row>
    <row r="1279" spans="3:9" ht="12" customHeight="1" x14ac:dyDescent="0.2">
      <c r="C1279" s="13"/>
      <c r="D1279" s="293"/>
      <c r="E1279" s="256" t="str">
        <f t="shared" si="184"/>
        <v/>
      </c>
      <c r="F1279" s="256" t="str">
        <f t="shared" si="184"/>
        <v/>
      </c>
      <c r="G1279" s="257"/>
      <c r="H1279" s="258"/>
      <c r="I1279" s="31"/>
    </row>
    <row r="1280" spans="3:9" ht="12" customHeight="1" x14ac:dyDescent="0.2">
      <c r="C1280" s="13"/>
      <c r="D1280" s="293">
        <v>128</v>
      </c>
      <c r="E1280" s="252" t="str">
        <f>IF(OR(VLOOKUP(D1280,'Services - NHC'!$D$10:$F$149,2,FALSE)="",VLOOKUP(D1280,'Services - NHC'!$D$10:$F$149,2,FALSE)="[Enter service]"),"",VLOOKUP(D1280,'Services - NHC'!$D$10:$F$149,2,FALSE))</f>
        <v/>
      </c>
      <c r="F1280" s="253" t="str">
        <f>IF(OR(VLOOKUP(D1280,'Services - NHC'!$D$10:$F$149,3,FALSE)="",VLOOKUP(D1280,'Services - NHC'!$D$10:$F$149,3,FALSE)="[Select]"),"",VLOOKUP(D1280,'Services - NHC'!$D$10:$F$149,3,FALSE))</f>
        <v/>
      </c>
      <c r="G1280" s="254"/>
      <c r="H1280" s="255"/>
      <c r="I1280" s="31"/>
    </row>
    <row r="1281" spans="3:9" ht="12" customHeight="1" x14ac:dyDescent="0.2">
      <c r="C1281" s="13"/>
      <c r="D1281" s="293"/>
      <c r="E1281" s="256" t="str">
        <f t="shared" ref="E1281:F1289" si="185">E1280</f>
        <v/>
      </c>
      <c r="F1281" s="256" t="str">
        <f t="shared" si="185"/>
        <v/>
      </c>
      <c r="G1281" s="257"/>
      <c r="H1281" s="258"/>
      <c r="I1281" s="31"/>
    </row>
    <row r="1282" spans="3:9" ht="12" customHeight="1" x14ac:dyDescent="0.2">
      <c r="C1282" s="13"/>
      <c r="D1282" s="293"/>
      <c r="E1282" s="256" t="str">
        <f t="shared" si="185"/>
        <v/>
      </c>
      <c r="F1282" s="256" t="str">
        <f t="shared" si="185"/>
        <v/>
      </c>
      <c r="G1282" s="257"/>
      <c r="H1282" s="258"/>
      <c r="I1282" s="31"/>
    </row>
    <row r="1283" spans="3:9" ht="12" customHeight="1" x14ac:dyDescent="0.2">
      <c r="C1283" s="13"/>
      <c r="D1283" s="293"/>
      <c r="E1283" s="256" t="str">
        <f t="shared" si="185"/>
        <v/>
      </c>
      <c r="F1283" s="256" t="str">
        <f t="shared" si="185"/>
        <v/>
      </c>
      <c r="G1283" s="257"/>
      <c r="H1283" s="258"/>
      <c r="I1283" s="31"/>
    </row>
    <row r="1284" spans="3:9" ht="12" customHeight="1" x14ac:dyDescent="0.2">
      <c r="C1284" s="13"/>
      <c r="D1284" s="293"/>
      <c r="E1284" s="256" t="str">
        <f t="shared" si="185"/>
        <v/>
      </c>
      <c r="F1284" s="256" t="str">
        <f t="shared" si="185"/>
        <v/>
      </c>
      <c r="G1284" s="257"/>
      <c r="H1284" s="258"/>
      <c r="I1284" s="31"/>
    </row>
    <row r="1285" spans="3:9" ht="12" customHeight="1" x14ac:dyDescent="0.2">
      <c r="C1285" s="13"/>
      <c r="D1285" s="293"/>
      <c r="E1285" s="256" t="str">
        <f t="shared" si="185"/>
        <v/>
      </c>
      <c r="F1285" s="256" t="str">
        <f t="shared" si="185"/>
        <v/>
      </c>
      <c r="G1285" s="257"/>
      <c r="H1285" s="258"/>
      <c r="I1285" s="31"/>
    </row>
    <row r="1286" spans="3:9" ht="12" customHeight="1" x14ac:dyDescent="0.2">
      <c r="C1286" s="13"/>
      <c r="D1286" s="293"/>
      <c r="E1286" s="256" t="str">
        <f t="shared" si="185"/>
        <v/>
      </c>
      <c r="F1286" s="256" t="str">
        <f t="shared" si="185"/>
        <v/>
      </c>
      <c r="G1286" s="257"/>
      <c r="H1286" s="258"/>
      <c r="I1286" s="31"/>
    </row>
    <row r="1287" spans="3:9" ht="12" customHeight="1" x14ac:dyDescent="0.2">
      <c r="C1287" s="13"/>
      <c r="D1287" s="293"/>
      <c r="E1287" s="256" t="str">
        <f t="shared" si="185"/>
        <v/>
      </c>
      <c r="F1287" s="256" t="str">
        <f t="shared" si="185"/>
        <v/>
      </c>
      <c r="G1287" s="257"/>
      <c r="H1287" s="258"/>
      <c r="I1287" s="31"/>
    </row>
    <row r="1288" spans="3:9" ht="12" customHeight="1" x14ac:dyDescent="0.2">
      <c r="C1288" s="13"/>
      <c r="D1288" s="293"/>
      <c r="E1288" s="256" t="str">
        <f t="shared" si="185"/>
        <v/>
      </c>
      <c r="F1288" s="256" t="str">
        <f t="shared" si="185"/>
        <v/>
      </c>
      <c r="G1288" s="257"/>
      <c r="H1288" s="258"/>
      <c r="I1288" s="31"/>
    </row>
    <row r="1289" spans="3:9" ht="12" customHeight="1" x14ac:dyDescent="0.2">
      <c r="C1289" s="13"/>
      <c r="D1289" s="293"/>
      <c r="E1289" s="256" t="str">
        <f t="shared" si="185"/>
        <v/>
      </c>
      <c r="F1289" s="256" t="str">
        <f t="shared" si="185"/>
        <v/>
      </c>
      <c r="G1289" s="257"/>
      <c r="H1289" s="258"/>
      <c r="I1289" s="31"/>
    </row>
    <row r="1290" spans="3:9" ht="12" customHeight="1" x14ac:dyDescent="0.2">
      <c r="C1290" s="13"/>
      <c r="D1290" s="293">
        <v>129</v>
      </c>
      <c r="E1290" s="252" t="str">
        <f>IF(OR(VLOOKUP(D1290,'Services - NHC'!$D$10:$F$149,2,FALSE)="",VLOOKUP(D1290,'Services - NHC'!$D$10:$F$149,2,FALSE)="[Enter service]"),"",VLOOKUP(D1290,'Services - NHC'!$D$10:$F$149,2,FALSE))</f>
        <v/>
      </c>
      <c r="F1290" s="253" t="str">
        <f>IF(OR(VLOOKUP(D1290,'Services - NHC'!$D$10:$F$149,3,FALSE)="",VLOOKUP(D1290,'Services - NHC'!$D$10:$F$149,3,FALSE)="[Select]"),"",VLOOKUP(D1290,'Services - NHC'!$D$10:$F$149,3,FALSE))</f>
        <v/>
      </c>
      <c r="G1290" s="254"/>
      <c r="H1290" s="255"/>
      <c r="I1290" s="31"/>
    </row>
    <row r="1291" spans="3:9" ht="12" customHeight="1" x14ac:dyDescent="0.2">
      <c r="C1291" s="13"/>
      <c r="D1291" s="293"/>
      <c r="E1291" s="256" t="str">
        <f t="shared" ref="E1291:F1299" si="186">E1290</f>
        <v/>
      </c>
      <c r="F1291" s="256" t="str">
        <f t="shared" si="186"/>
        <v/>
      </c>
      <c r="G1291" s="257"/>
      <c r="H1291" s="258"/>
      <c r="I1291" s="31"/>
    </row>
    <row r="1292" spans="3:9" ht="12" customHeight="1" x14ac:dyDescent="0.2">
      <c r="C1292" s="13"/>
      <c r="D1292" s="293"/>
      <c r="E1292" s="256" t="str">
        <f t="shared" si="186"/>
        <v/>
      </c>
      <c r="F1292" s="256" t="str">
        <f t="shared" si="186"/>
        <v/>
      </c>
      <c r="G1292" s="257"/>
      <c r="H1292" s="258"/>
      <c r="I1292" s="31"/>
    </row>
    <row r="1293" spans="3:9" ht="12" customHeight="1" x14ac:dyDescent="0.2">
      <c r="C1293" s="13"/>
      <c r="D1293" s="293"/>
      <c r="E1293" s="256" t="str">
        <f t="shared" si="186"/>
        <v/>
      </c>
      <c r="F1293" s="256" t="str">
        <f t="shared" si="186"/>
        <v/>
      </c>
      <c r="G1293" s="257"/>
      <c r="H1293" s="258"/>
      <c r="I1293" s="31"/>
    </row>
    <row r="1294" spans="3:9" ht="12" customHeight="1" x14ac:dyDescent="0.2">
      <c r="C1294" s="13"/>
      <c r="D1294" s="293"/>
      <c r="E1294" s="256" t="str">
        <f t="shared" si="186"/>
        <v/>
      </c>
      <c r="F1294" s="256" t="str">
        <f t="shared" si="186"/>
        <v/>
      </c>
      <c r="G1294" s="257"/>
      <c r="H1294" s="258"/>
      <c r="I1294" s="31"/>
    </row>
    <row r="1295" spans="3:9" ht="12" customHeight="1" x14ac:dyDescent="0.2">
      <c r="C1295" s="13"/>
      <c r="D1295" s="293"/>
      <c r="E1295" s="256" t="str">
        <f t="shared" si="186"/>
        <v/>
      </c>
      <c r="F1295" s="256" t="str">
        <f t="shared" si="186"/>
        <v/>
      </c>
      <c r="G1295" s="257"/>
      <c r="H1295" s="258"/>
      <c r="I1295" s="31"/>
    </row>
    <row r="1296" spans="3:9" ht="12" customHeight="1" x14ac:dyDescent="0.2">
      <c r="C1296" s="13"/>
      <c r="D1296" s="293"/>
      <c r="E1296" s="256" t="str">
        <f t="shared" si="186"/>
        <v/>
      </c>
      <c r="F1296" s="256" t="str">
        <f t="shared" si="186"/>
        <v/>
      </c>
      <c r="G1296" s="257"/>
      <c r="H1296" s="258"/>
      <c r="I1296" s="31"/>
    </row>
    <row r="1297" spans="3:9" ht="12" customHeight="1" x14ac:dyDescent="0.2">
      <c r="C1297" s="13"/>
      <c r="D1297" s="293"/>
      <c r="E1297" s="256" t="str">
        <f t="shared" si="186"/>
        <v/>
      </c>
      <c r="F1297" s="256" t="str">
        <f t="shared" si="186"/>
        <v/>
      </c>
      <c r="G1297" s="257"/>
      <c r="H1297" s="258"/>
      <c r="I1297" s="31"/>
    </row>
    <row r="1298" spans="3:9" ht="12" customHeight="1" x14ac:dyDescent="0.2">
      <c r="C1298" s="13"/>
      <c r="D1298" s="293"/>
      <c r="E1298" s="256" t="str">
        <f t="shared" si="186"/>
        <v/>
      </c>
      <c r="F1298" s="256" t="str">
        <f t="shared" si="186"/>
        <v/>
      </c>
      <c r="G1298" s="257"/>
      <c r="H1298" s="258"/>
      <c r="I1298" s="31"/>
    </row>
    <row r="1299" spans="3:9" ht="12" customHeight="1" x14ac:dyDescent="0.2">
      <c r="C1299" s="13"/>
      <c r="D1299" s="293"/>
      <c r="E1299" s="256" t="str">
        <f t="shared" si="186"/>
        <v/>
      </c>
      <c r="F1299" s="256" t="str">
        <f t="shared" si="186"/>
        <v/>
      </c>
      <c r="G1299" s="257"/>
      <c r="H1299" s="258"/>
      <c r="I1299" s="31"/>
    </row>
    <row r="1300" spans="3:9" ht="12" customHeight="1" x14ac:dyDescent="0.2">
      <c r="C1300" s="13"/>
      <c r="D1300" s="293">
        <v>130</v>
      </c>
      <c r="E1300" s="252" t="str">
        <f>IF(OR(VLOOKUP(D1300,'Services - NHC'!$D$10:$F$149,2,FALSE)="",VLOOKUP(D1300,'Services - NHC'!$D$10:$F$149,2,FALSE)="[Enter service]"),"",VLOOKUP(D1300,'Services - NHC'!$D$10:$F$149,2,FALSE))</f>
        <v/>
      </c>
      <c r="F1300" s="253" t="str">
        <f>IF(OR(VLOOKUP(D1300,'Services - NHC'!$D$10:$F$149,3,FALSE)="",VLOOKUP(D1300,'Services - NHC'!$D$10:$F$149,3,FALSE)="[Select]"),"",VLOOKUP(D1300,'Services - NHC'!$D$10:$F$149,3,FALSE))</f>
        <v/>
      </c>
      <c r="G1300" s="254"/>
      <c r="H1300" s="255"/>
      <c r="I1300" s="31"/>
    </row>
    <row r="1301" spans="3:9" ht="12" customHeight="1" x14ac:dyDescent="0.2">
      <c r="C1301" s="13"/>
      <c r="D1301" s="293"/>
      <c r="E1301" s="256" t="str">
        <f t="shared" ref="E1301:F1309" si="187">E1300</f>
        <v/>
      </c>
      <c r="F1301" s="256" t="str">
        <f t="shared" si="187"/>
        <v/>
      </c>
      <c r="G1301" s="257"/>
      <c r="H1301" s="258"/>
      <c r="I1301" s="31"/>
    </row>
    <row r="1302" spans="3:9" ht="12" customHeight="1" x14ac:dyDescent="0.2">
      <c r="C1302" s="13"/>
      <c r="D1302" s="293"/>
      <c r="E1302" s="256" t="str">
        <f t="shared" si="187"/>
        <v/>
      </c>
      <c r="F1302" s="256" t="str">
        <f t="shared" si="187"/>
        <v/>
      </c>
      <c r="G1302" s="257"/>
      <c r="H1302" s="258"/>
      <c r="I1302" s="31"/>
    </row>
    <row r="1303" spans="3:9" ht="12" customHeight="1" x14ac:dyDescent="0.2">
      <c r="C1303" s="13"/>
      <c r="D1303" s="293"/>
      <c r="E1303" s="256" t="str">
        <f t="shared" si="187"/>
        <v/>
      </c>
      <c r="F1303" s="256" t="str">
        <f t="shared" si="187"/>
        <v/>
      </c>
      <c r="G1303" s="257"/>
      <c r="H1303" s="258"/>
      <c r="I1303" s="31"/>
    </row>
    <row r="1304" spans="3:9" ht="12" customHeight="1" x14ac:dyDescent="0.2">
      <c r="C1304" s="13"/>
      <c r="D1304" s="293"/>
      <c r="E1304" s="256" t="str">
        <f t="shared" si="187"/>
        <v/>
      </c>
      <c r="F1304" s="256" t="str">
        <f t="shared" si="187"/>
        <v/>
      </c>
      <c r="G1304" s="257"/>
      <c r="H1304" s="258"/>
      <c r="I1304" s="31"/>
    </row>
    <row r="1305" spans="3:9" ht="12" customHeight="1" x14ac:dyDescent="0.2">
      <c r="C1305" s="13"/>
      <c r="D1305" s="293"/>
      <c r="E1305" s="256" t="str">
        <f t="shared" si="187"/>
        <v/>
      </c>
      <c r="F1305" s="256" t="str">
        <f t="shared" si="187"/>
        <v/>
      </c>
      <c r="G1305" s="257"/>
      <c r="H1305" s="258"/>
      <c r="I1305" s="31"/>
    </row>
    <row r="1306" spans="3:9" ht="12" customHeight="1" x14ac:dyDescent="0.2">
      <c r="C1306" s="13"/>
      <c r="D1306" s="293"/>
      <c r="E1306" s="256" t="str">
        <f t="shared" si="187"/>
        <v/>
      </c>
      <c r="F1306" s="256" t="str">
        <f t="shared" si="187"/>
        <v/>
      </c>
      <c r="G1306" s="257"/>
      <c r="H1306" s="258"/>
      <c r="I1306" s="31"/>
    </row>
    <row r="1307" spans="3:9" ht="12" customHeight="1" x14ac:dyDescent="0.2">
      <c r="C1307" s="13"/>
      <c r="D1307" s="293"/>
      <c r="E1307" s="256" t="str">
        <f t="shared" si="187"/>
        <v/>
      </c>
      <c r="F1307" s="256" t="str">
        <f t="shared" si="187"/>
        <v/>
      </c>
      <c r="G1307" s="257"/>
      <c r="H1307" s="258"/>
      <c r="I1307" s="31"/>
    </row>
    <row r="1308" spans="3:9" ht="12" customHeight="1" x14ac:dyDescent="0.2">
      <c r="C1308" s="13"/>
      <c r="D1308" s="293"/>
      <c r="E1308" s="256" t="str">
        <f t="shared" si="187"/>
        <v/>
      </c>
      <c r="F1308" s="256" t="str">
        <f t="shared" si="187"/>
        <v/>
      </c>
      <c r="G1308" s="257"/>
      <c r="H1308" s="258"/>
      <c r="I1308" s="31"/>
    </row>
    <row r="1309" spans="3:9" ht="12" customHeight="1" x14ac:dyDescent="0.2">
      <c r="C1309" s="13"/>
      <c r="D1309" s="293"/>
      <c r="E1309" s="256" t="str">
        <f t="shared" si="187"/>
        <v/>
      </c>
      <c r="F1309" s="256" t="str">
        <f t="shared" si="187"/>
        <v/>
      </c>
      <c r="G1309" s="257"/>
      <c r="H1309" s="258"/>
      <c r="I1309" s="31"/>
    </row>
    <row r="1310" spans="3:9" ht="12" customHeight="1" x14ac:dyDescent="0.2">
      <c r="C1310" s="13"/>
      <c r="D1310" s="293">
        <v>131</v>
      </c>
      <c r="E1310" s="252" t="str">
        <f>IF(OR(VLOOKUP(D1310,'Services - NHC'!$D$10:$F$149,2,FALSE)="",VLOOKUP(D1310,'Services - NHC'!$D$10:$F$149,2,FALSE)="[Enter service]"),"",VLOOKUP(D1310,'Services - NHC'!$D$10:$F$149,2,FALSE))</f>
        <v/>
      </c>
      <c r="F1310" s="253" t="str">
        <f>IF(OR(VLOOKUP(D1310,'Services - NHC'!$D$10:$F$149,3,FALSE)="",VLOOKUP(D1310,'Services - NHC'!$D$10:$F$149,3,FALSE)="[Select]"),"",VLOOKUP(D1310,'Services - NHC'!$D$10:$F$149,3,FALSE))</f>
        <v/>
      </c>
      <c r="G1310" s="254"/>
      <c r="H1310" s="255"/>
      <c r="I1310" s="31"/>
    </row>
    <row r="1311" spans="3:9" ht="12" customHeight="1" x14ac:dyDescent="0.2">
      <c r="C1311" s="13"/>
      <c r="D1311" s="293"/>
      <c r="E1311" s="256" t="str">
        <f t="shared" ref="E1311:F1319" si="188">E1310</f>
        <v/>
      </c>
      <c r="F1311" s="256" t="str">
        <f t="shared" si="188"/>
        <v/>
      </c>
      <c r="G1311" s="257"/>
      <c r="H1311" s="258"/>
      <c r="I1311" s="31"/>
    </row>
    <row r="1312" spans="3:9" ht="12" customHeight="1" x14ac:dyDescent="0.2">
      <c r="C1312" s="13"/>
      <c r="D1312" s="293"/>
      <c r="E1312" s="256" t="str">
        <f t="shared" si="188"/>
        <v/>
      </c>
      <c r="F1312" s="256" t="str">
        <f t="shared" si="188"/>
        <v/>
      </c>
      <c r="G1312" s="257"/>
      <c r="H1312" s="258"/>
      <c r="I1312" s="31"/>
    </row>
    <row r="1313" spans="3:9" ht="12" customHeight="1" x14ac:dyDescent="0.2">
      <c r="C1313" s="13"/>
      <c r="D1313" s="293"/>
      <c r="E1313" s="256" t="str">
        <f t="shared" si="188"/>
        <v/>
      </c>
      <c r="F1313" s="256" t="str">
        <f t="shared" si="188"/>
        <v/>
      </c>
      <c r="G1313" s="257"/>
      <c r="H1313" s="258"/>
      <c r="I1313" s="31"/>
    </row>
    <row r="1314" spans="3:9" ht="12" customHeight="1" x14ac:dyDescent="0.2">
      <c r="C1314" s="13"/>
      <c r="D1314" s="293"/>
      <c r="E1314" s="256" t="str">
        <f t="shared" si="188"/>
        <v/>
      </c>
      <c r="F1314" s="256" t="str">
        <f t="shared" si="188"/>
        <v/>
      </c>
      <c r="G1314" s="257"/>
      <c r="H1314" s="258"/>
      <c r="I1314" s="31"/>
    </row>
    <row r="1315" spans="3:9" ht="12" customHeight="1" x14ac:dyDescent="0.2">
      <c r="C1315" s="13"/>
      <c r="D1315" s="293"/>
      <c r="E1315" s="256" t="str">
        <f t="shared" si="188"/>
        <v/>
      </c>
      <c r="F1315" s="256" t="str">
        <f t="shared" si="188"/>
        <v/>
      </c>
      <c r="G1315" s="257"/>
      <c r="H1315" s="258"/>
      <c r="I1315" s="31"/>
    </row>
    <row r="1316" spans="3:9" ht="12" customHeight="1" x14ac:dyDescent="0.2">
      <c r="C1316" s="13"/>
      <c r="D1316" s="293"/>
      <c r="E1316" s="256" t="str">
        <f t="shared" si="188"/>
        <v/>
      </c>
      <c r="F1316" s="256" t="str">
        <f t="shared" si="188"/>
        <v/>
      </c>
      <c r="G1316" s="257"/>
      <c r="H1316" s="258"/>
      <c r="I1316" s="31"/>
    </row>
    <row r="1317" spans="3:9" ht="12" customHeight="1" x14ac:dyDescent="0.2">
      <c r="C1317" s="13"/>
      <c r="D1317" s="293"/>
      <c r="E1317" s="256" t="str">
        <f t="shared" si="188"/>
        <v/>
      </c>
      <c r="F1317" s="256" t="str">
        <f t="shared" si="188"/>
        <v/>
      </c>
      <c r="G1317" s="257"/>
      <c r="H1317" s="258"/>
      <c r="I1317" s="31"/>
    </row>
    <row r="1318" spans="3:9" ht="12" customHeight="1" x14ac:dyDescent="0.2">
      <c r="C1318" s="13"/>
      <c r="D1318" s="293"/>
      <c r="E1318" s="256" t="str">
        <f t="shared" si="188"/>
        <v/>
      </c>
      <c r="F1318" s="256" t="str">
        <f t="shared" si="188"/>
        <v/>
      </c>
      <c r="G1318" s="257"/>
      <c r="H1318" s="258"/>
      <c r="I1318" s="31"/>
    </row>
    <row r="1319" spans="3:9" ht="12" customHeight="1" x14ac:dyDescent="0.2">
      <c r="C1319" s="13"/>
      <c r="D1319" s="293"/>
      <c r="E1319" s="256" t="str">
        <f t="shared" si="188"/>
        <v/>
      </c>
      <c r="F1319" s="256" t="str">
        <f t="shared" si="188"/>
        <v/>
      </c>
      <c r="G1319" s="257"/>
      <c r="H1319" s="258"/>
      <c r="I1319" s="31"/>
    </row>
    <row r="1320" spans="3:9" ht="12" customHeight="1" x14ac:dyDescent="0.2">
      <c r="C1320" s="13"/>
      <c r="D1320" s="293">
        <v>132</v>
      </c>
      <c r="E1320" s="252" t="str">
        <f>IF(OR(VLOOKUP(D1320,'Services - NHC'!$D$10:$F$149,2,FALSE)="",VLOOKUP(D1320,'Services - NHC'!$D$10:$F$149,2,FALSE)="[Enter service]"),"",VLOOKUP(D1320,'Services - NHC'!$D$10:$F$149,2,FALSE))</f>
        <v/>
      </c>
      <c r="F1320" s="253" t="str">
        <f>IF(OR(VLOOKUP(D1320,'Services - NHC'!$D$10:$F$149,3,FALSE)="",VLOOKUP(D1320,'Services - NHC'!$D$10:$F$149,3,FALSE)="[Select]"),"",VLOOKUP(D1320,'Services - NHC'!$D$10:$F$149,3,FALSE))</f>
        <v/>
      </c>
      <c r="G1320" s="254"/>
      <c r="H1320" s="255"/>
      <c r="I1320" s="31"/>
    </row>
    <row r="1321" spans="3:9" ht="12" customHeight="1" x14ac:dyDescent="0.2">
      <c r="C1321" s="13"/>
      <c r="D1321" s="293"/>
      <c r="E1321" s="256" t="str">
        <f t="shared" ref="E1321:F1329" si="189">E1320</f>
        <v/>
      </c>
      <c r="F1321" s="256" t="str">
        <f t="shared" si="189"/>
        <v/>
      </c>
      <c r="G1321" s="257"/>
      <c r="H1321" s="258"/>
      <c r="I1321" s="31"/>
    </row>
    <row r="1322" spans="3:9" ht="12" customHeight="1" x14ac:dyDescent="0.2">
      <c r="C1322" s="13"/>
      <c r="D1322" s="293"/>
      <c r="E1322" s="256" t="str">
        <f t="shared" si="189"/>
        <v/>
      </c>
      <c r="F1322" s="256" t="str">
        <f t="shared" si="189"/>
        <v/>
      </c>
      <c r="G1322" s="257"/>
      <c r="H1322" s="258"/>
      <c r="I1322" s="31"/>
    </row>
    <row r="1323" spans="3:9" ht="12" customHeight="1" x14ac:dyDescent="0.2">
      <c r="C1323" s="13"/>
      <c r="D1323" s="293"/>
      <c r="E1323" s="256" t="str">
        <f t="shared" si="189"/>
        <v/>
      </c>
      <c r="F1323" s="256" t="str">
        <f t="shared" si="189"/>
        <v/>
      </c>
      <c r="G1323" s="257"/>
      <c r="H1323" s="258"/>
      <c r="I1323" s="31"/>
    </row>
    <row r="1324" spans="3:9" ht="12" customHeight="1" x14ac:dyDescent="0.2">
      <c r="C1324" s="13"/>
      <c r="D1324" s="293"/>
      <c r="E1324" s="256" t="str">
        <f t="shared" si="189"/>
        <v/>
      </c>
      <c r="F1324" s="256" t="str">
        <f t="shared" si="189"/>
        <v/>
      </c>
      <c r="G1324" s="257"/>
      <c r="H1324" s="258"/>
      <c r="I1324" s="31"/>
    </row>
    <row r="1325" spans="3:9" ht="12" customHeight="1" x14ac:dyDescent="0.2">
      <c r="C1325" s="13"/>
      <c r="D1325" s="293"/>
      <c r="E1325" s="256" t="str">
        <f t="shared" si="189"/>
        <v/>
      </c>
      <c r="F1325" s="256" t="str">
        <f t="shared" si="189"/>
        <v/>
      </c>
      <c r="G1325" s="257"/>
      <c r="H1325" s="258"/>
      <c r="I1325" s="31"/>
    </row>
    <row r="1326" spans="3:9" ht="12" customHeight="1" x14ac:dyDescent="0.2">
      <c r="C1326" s="13"/>
      <c r="D1326" s="293"/>
      <c r="E1326" s="256" t="str">
        <f t="shared" si="189"/>
        <v/>
      </c>
      <c r="F1326" s="256" t="str">
        <f t="shared" si="189"/>
        <v/>
      </c>
      <c r="G1326" s="257"/>
      <c r="H1326" s="258"/>
      <c r="I1326" s="31"/>
    </row>
    <row r="1327" spans="3:9" ht="12" customHeight="1" x14ac:dyDescent="0.2">
      <c r="C1327" s="13"/>
      <c r="D1327" s="293"/>
      <c r="E1327" s="256" t="str">
        <f t="shared" si="189"/>
        <v/>
      </c>
      <c r="F1327" s="256" t="str">
        <f t="shared" si="189"/>
        <v/>
      </c>
      <c r="G1327" s="257"/>
      <c r="H1327" s="258"/>
      <c r="I1327" s="31"/>
    </row>
    <row r="1328" spans="3:9" ht="12" customHeight="1" x14ac:dyDescent="0.2">
      <c r="C1328" s="13"/>
      <c r="D1328" s="293"/>
      <c r="E1328" s="256" t="str">
        <f t="shared" si="189"/>
        <v/>
      </c>
      <c r="F1328" s="256" t="str">
        <f t="shared" si="189"/>
        <v/>
      </c>
      <c r="G1328" s="257"/>
      <c r="H1328" s="258"/>
      <c r="I1328" s="31"/>
    </row>
    <row r="1329" spans="3:9" ht="12" customHeight="1" x14ac:dyDescent="0.2">
      <c r="C1329" s="13"/>
      <c r="D1329" s="293"/>
      <c r="E1329" s="256" t="str">
        <f t="shared" si="189"/>
        <v/>
      </c>
      <c r="F1329" s="256" t="str">
        <f t="shared" si="189"/>
        <v/>
      </c>
      <c r="G1329" s="257"/>
      <c r="H1329" s="258"/>
      <c r="I1329" s="31"/>
    </row>
    <row r="1330" spans="3:9" ht="12" customHeight="1" x14ac:dyDescent="0.2">
      <c r="C1330" s="13"/>
      <c r="D1330" s="293">
        <v>133</v>
      </c>
      <c r="E1330" s="252" t="str">
        <f>IF(OR(VLOOKUP(D1330,'Services - NHC'!$D$10:$F$149,2,FALSE)="",VLOOKUP(D1330,'Services - NHC'!$D$10:$F$149,2,FALSE)="[Enter service]"),"",VLOOKUP(D1330,'Services - NHC'!$D$10:$F$149,2,FALSE))</f>
        <v/>
      </c>
      <c r="F1330" s="253" t="str">
        <f>IF(OR(VLOOKUP(D1330,'Services - NHC'!$D$10:$F$149,3,FALSE)="",VLOOKUP(D1330,'Services - NHC'!$D$10:$F$149,3,FALSE)="[Select]"),"",VLOOKUP(D1330,'Services - NHC'!$D$10:$F$149,3,FALSE))</f>
        <v/>
      </c>
      <c r="G1330" s="254"/>
      <c r="H1330" s="255"/>
      <c r="I1330" s="31"/>
    </row>
    <row r="1331" spans="3:9" ht="12" customHeight="1" x14ac:dyDescent="0.2">
      <c r="C1331" s="13"/>
      <c r="D1331" s="293"/>
      <c r="E1331" s="256" t="str">
        <f t="shared" ref="E1331:F1339" si="190">E1330</f>
        <v/>
      </c>
      <c r="F1331" s="256" t="str">
        <f t="shared" si="190"/>
        <v/>
      </c>
      <c r="G1331" s="257"/>
      <c r="H1331" s="258"/>
      <c r="I1331" s="31"/>
    </row>
    <row r="1332" spans="3:9" ht="12" customHeight="1" x14ac:dyDescent="0.2">
      <c r="C1332" s="13"/>
      <c r="D1332" s="293"/>
      <c r="E1332" s="256" t="str">
        <f t="shared" si="190"/>
        <v/>
      </c>
      <c r="F1332" s="256" t="str">
        <f t="shared" si="190"/>
        <v/>
      </c>
      <c r="G1332" s="257"/>
      <c r="H1332" s="258"/>
      <c r="I1332" s="31"/>
    </row>
    <row r="1333" spans="3:9" ht="12" customHeight="1" x14ac:dyDescent="0.2">
      <c r="C1333" s="13"/>
      <c r="D1333" s="293"/>
      <c r="E1333" s="256" t="str">
        <f t="shared" si="190"/>
        <v/>
      </c>
      <c r="F1333" s="256" t="str">
        <f t="shared" si="190"/>
        <v/>
      </c>
      <c r="G1333" s="257"/>
      <c r="H1333" s="258"/>
      <c r="I1333" s="31"/>
    </row>
    <row r="1334" spans="3:9" ht="12" customHeight="1" x14ac:dyDescent="0.2">
      <c r="C1334" s="13"/>
      <c r="D1334" s="293"/>
      <c r="E1334" s="256" t="str">
        <f t="shared" si="190"/>
        <v/>
      </c>
      <c r="F1334" s="256" t="str">
        <f t="shared" si="190"/>
        <v/>
      </c>
      <c r="G1334" s="257"/>
      <c r="H1334" s="258"/>
      <c r="I1334" s="31"/>
    </row>
    <row r="1335" spans="3:9" ht="12" customHeight="1" x14ac:dyDescent="0.2">
      <c r="C1335" s="13"/>
      <c r="D1335" s="293"/>
      <c r="E1335" s="256" t="str">
        <f t="shared" si="190"/>
        <v/>
      </c>
      <c r="F1335" s="256" t="str">
        <f t="shared" si="190"/>
        <v/>
      </c>
      <c r="G1335" s="257"/>
      <c r="H1335" s="258"/>
      <c r="I1335" s="31"/>
    </row>
    <row r="1336" spans="3:9" ht="12" customHeight="1" x14ac:dyDescent="0.2">
      <c r="C1336" s="13"/>
      <c r="D1336" s="293"/>
      <c r="E1336" s="256" t="str">
        <f t="shared" si="190"/>
        <v/>
      </c>
      <c r="F1336" s="256" t="str">
        <f t="shared" si="190"/>
        <v/>
      </c>
      <c r="G1336" s="257"/>
      <c r="H1336" s="258"/>
      <c r="I1336" s="31"/>
    </row>
    <row r="1337" spans="3:9" ht="12" customHeight="1" x14ac:dyDescent="0.2">
      <c r="C1337" s="13"/>
      <c r="D1337" s="293"/>
      <c r="E1337" s="256" t="str">
        <f t="shared" si="190"/>
        <v/>
      </c>
      <c r="F1337" s="256" t="str">
        <f t="shared" si="190"/>
        <v/>
      </c>
      <c r="G1337" s="257"/>
      <c r="H1337" s="258"/>
      <c r="I1337" s="31"/>
    </row>
    <row r="1338" spans="3:9" ht="12" customHeight="1" x14ac:dyDescent="0.2">
      <c r="C1338" s="13"/>
      <c r="D1338" s="293"/>
      <c r="E1338" s="256" t="str">
        <f t="shared" si="190"/>
        <v/>
      </c>
      <c r="F1338" s="256" t="str">
        <f t="shared" si="190"/>
        <v/>
      </c>
      <c r="G1338" s="257"/>
      <c r="H1338" s="258"/>
      <c r="I1338" s="31"/>
    </row>
    <row r="1339" spans="3:9" ht="12" customHeight="1" x14ac:dyDescent="0.2">
      <c r="C1339" s="13"/>
      <c r="D1339" s="293"/>
      <c r="E1339" s="256" t="str">
        <f t="shared" si="190"/>
        <v/>
      </c>
      <c r="F1339" s="256" t="str">
        <f t="shared" si="190"/>
        <v/>
      </c>
      <c r="G1339" s="257"/>
      <c r="H1339" s="258"/>
      <c r="I1339" s="31"/>
    </row>
    <row r="1340" spans="3:9" ht="12" customHeight="1" x14ac:dyDescent="0.2">
      <c r="C1340" s="13"/>
      <c r="D1340" s="293">
        <v>134</v>
      </c>
      <c r="E1340" s="252" t="str">
        <f>IF(OR(VLOOKUP(D1340,'Services - NHC'!$D$10:$F$149,2,FALSE)="",VLOOKUP(D1340,'Services - NHC'!$D$10:$F$149,2,FALSE)="[Enter service]"),"",VLOOKUP(D1340,'Services - NHC'!$D$10:$F$149,2,FALSE))</f>
        <v/>
      </c>
      <c r="F1340" s="253" t="str">
        <f>IF(OR(VLOOKUP(D1340,'Services - NHC'!$D$10:$F$149,3,FALSE)="",VLOOKUP(D1340,'Services - NHC'!$D$10:$F$149,3,FALSE)="[Select]"),"",VLOOKUP(D1340,'Services - NHC'!$D$10:$F$149,3,FALSE))</f>
        <v/>
      </c>
      <c r="G1340" s="254"/>
      <c r="H1340" s="255"/>
      <c r="I1340" s="31"/>
    </row>
    <row r="1341" spans="3:9" ht="12" customHeight="1" x14ac:dyDescent="0.2">
      <c r="C1341" s="13"/>
      <c r="D1341" s="293"/>
      <c r="E1341" s="256" t="str">
        <f t="shared" ref="E1341:F1349" si="191">E1340</f>
        <v/>
      </c>
      <c r="F1341" s="256" t="str">
        <f t="shared" si="191"/>
        <v/>
      </c>
      <c r="G1341" s="257"/>
      <c r="H1341" s="258"/>
      <c r="I1341" s="31"/>
    </row>
    <row r="1342" spans="3:9" ht="12" customHeight="1" x14ac:dyDescent="0.2">
      <c r="C1342" s="13"/>
      <c r="D1342" s="293"/>
      <c r="E1342" s="256" t="str">
        <f t="shared" si="191"/>
        <v/>
      </c>
      <c r="F1342" s="256" t="str">
        <f t="shared" si="191"/>
        <v/>
      </c>
      <c r="G1342" s="257"/>
      <c r="H1342" s="258"/>
      <c r="I1342" s="31"/>
    </row>
    <row r="1343" spans="3:9" ht="12" customHeight="1" x14ac:dyDescent="0.2">
      <c r="C1343" s="13"/>
      <c r="D1343" s="293"/>
      <c r="E1343" s="256" t="str">
        <f t="shared" si="191"/>
        <v/>
      </c>
      <c r="F1343" s="256" t="str">
        <f t="shared" si="191"/>
        <v/>
      </c>
      <c r="G1343" s="257"/>
      <c r="H1343" s="258"/>
      <c r="I1343" s="31"/>
    </row>
    <row r="1344" spans="3:9" ht="12" customHeight="1" x14ac:dyDescent="0.2">
      <c r="C1344" s="13"/>
      <c r="D1344" s="293"/>
      <c r="E1344" s="256" t="str">
        <f t="shared" si="191"/>
        <v/>
      </c>
      <c r="F1344" s="256" t="str">
        <f t="shared" si="191"/>
        <v/>
      </c>
      <c r="G1344" s="257"/>
      <c r="H1344" s="258"/>
      <c r="I1344" s="31"/>
    </row>
    <row r="1345" spans="3:9" ht="12" customHeight="1" x14ac:dyDescent="0.2">
      <c r="C1345" s="13"/>
      <c r="D1345" s="293"/>
      <c r="E1345" s="256" t="str">
        <f t="shared" si="191"/>
        <v/>
      </c>
      <c r="F1345" s="256" t="str">
        <f t="shared" si="191"/>
        <v/>
      </c>
      <c r="G1345" s="257"/>
      <c r="H1345" s="258"/>
      <c r="I1345" s="31"/>
    </row>
    <row r="1346" spans="3:9" ht="12" customHeight="1" x14ac:dyDescent="0.2">
      <c r="C1346" s="13"/>
      <c r="D1346" s="293"/>
      <c r="E1346" s="256" t="str">
        <f t="shared" si="191"/>
        <v/>
      </c>
      <c r="F1346" s="256" t="str">
        <f t="shared" si="191"/>
        <v/>
      </c>
      <c r="G1346" s="257"/>
      <c r="H1346" s="258"/>
      <c r="I1346" s="31"/>
    </row>
    <row r="1347" spans="3:9" ht="12" customHeight="1" x14ac:dyDescent="0.2">
      <c r="C1347" s="13"/>
      <c r="D1347" s="293"/>
      <c r="E1347" s="256" t="str">
        <f t="shared" si="191"/>
        <v/>
      </c>
      <c r="F1347" s="256" t="str">
        <f t="shared" si="191"/>
        <v/>
      </c>
      <c r="G1347" s="257"/>
      <c r="H1347" s="258"/>
      <c r="I1347" s="31"/>
    </row>
    <row r="1348" spans="3:9" ht="12" customHeight="1" x14ac:dyDescent="0.2">
      <c r="C1348" s="13"/>
      <c r="D1348" s="293"/>
      <c r="E1348" s="256" t="str">
        <f t="shared" si="191"/>
        <v/>
      </c>
      <c r="F1348" s="256" t="str">
        <f t="shared" si="191"/>
        <v/>
      </c>
      <c r="G1348" s="257"/>
      <c r="H1348" s="258"/>
      <c r="I1348" s="31"/>
    </row>
    <row r="1349" spans="3:9" ht="12" customHeight="1" x14ac:dyDescent="0.2">
      <c r="C1349" s="13"/>
      <c r="D1349" s="293"/>
      <c r="E1349" s="256" t="str">
        <f t="shared" si="191"/>
        <v/>
      </c>
      <c r="F1349" s="256" t="str">
        <f t="shared" si="191"/>
        <v/>
      </c>
      <c r="G1349" s="257"/>
      <c r="H1349" s="258"/>
      <c r="I1349" s="31"/>
    </row>
    <row r="1350" spans="3:9" ht="12" customHeight="1" x14ac:dyDescent="0.2">
      <c r="C1350" s="13"/>
      <c r="D1350" s="293">
        <v>135</v>
      </c>
      <c r="E1350" s="252" t="str">
        <f>IF(OR(VLOOKUP(D1350,'Services - NHC'!$D$10:$F$149,2,FALSE)="",VLOOKUP(D1350,'Services - NHC'!$D$10:$F$149,2,FALSE)="[Enter service]"),"",VLOOKUP(D1350,'Services - NHC'!$D$10:$F$149,2,FALSE))</f>
        <v/>
      </c>
      <c r="F1350" s="253" t="str">
        <f>IF(OR(VLOOKUP(D1350,'Services - NHC'!$D$10:$F$149,3,FALSE)="",VLOOKUP(D1350,'Services - NHC'!$D$10:$F$149,3,FALSE)="[Select]"),"",VLOOKUP(D1350,'Services - NHC'!$D$10:$F$149,3,FALSE))</f>
        <v/>
      </c>
      <c r="G1350" s="254"/>
      <c r="H1350" s="255"/>
      <c r="I1350" s="31"/>
    </row>
    <row r="1351" spans="3:9" ht="12" customHeight="1" x14ac:dyDescent="0.2">
      <c r="C1351" s="13"/>
      <c r="D1351" s="293"/>
      <c r="E1351" s="256" t="str">
        <f t="shared" ref="E1351:F1359" si="192">E1350</f>
        <v/>
      </c>
      <c r="F1351" s="256" t="str">
        <f t="shared" si="192"/>
        <v/>
      </c>
      <c r="G1351" s="257"/>
      <c r="H1351" s="258"/>
      <c r="I1351" s="31"/>
    </row>
    <row r="1352" spans="3:9" ht="12" customHeight="1" x14ac:dyDescent="0.2">
      <c r="C1352" s="13"/>
      <c r="D1352" s="293"/>
      <c r="E1352" s="256" t="str">
        <f t="shared" si="192"/>
        <v/>
      </c>
      <c r="F1352" s="256" t="str">
        <f t="shared" si="192"/>
        <v/>
      </c>
      <c r="G1352" s="257"/>
      <c r="H1352" s="258"/>
      <c r="I1352" s="31"/>
    </row>
    <row r="1353" spans="3:9" ht="12" customHeight="1" x14ac:dyDescent="0.2">
      <c r="C1353" s="13"/>
      <c r="D1353" s="293"/>
      <c r="E1353" s="256" t="str">
        <f t="shared" si="192"/>
        <v/>
      </c>
      <c r="F1353" s="256" t="str">
        <f t="shared" si="192"/>
        <v/>
      </c>
      <c r="G1353" s="257"/>
      <c r="H1353" s="258"/>
      <c r="I1353" s="31"/>
    </row>
    <row r="1354" spans="3:9" ht="12" customHeight="1" x14ac:dyDescent="0.2">
      <c r="C1354" s="13"/>
      <c r="D1354" s="293"/>
      <c r="E1354" s="256" t="str">
        <f t="shared" si="192"/>
        <v/>
      </c>
      <c r="F1354" s="256" t="str">
        <f t="shared" si="192"/>
        <v/>
      </c>
      <c r="G1354" s="257"/>
      <c r="H1354" s="258"/>
      <c r="I1354" s="31"/>
    </row>
    <row r="1355" spans="3:9" ht="12" customHeight="1" x14ac:dyDescent="0.2">
      <c r="C1355" s="13"/>
      <c r="D1355" s="293"/>
      <c r="E1355" s="256" t="str">
        <f t="shared" si="192"/>
        <v/>
      </c>
      <c r="F1355" s="256" t="str">
        <f t="shared" si="192"/>
        <v/>
      </c>
      <c r="G1355" s="257"/>
      <c r="H1355" s="258"/>
      <c r="I1355" s="31"/>
    </row>
    <row r="1356" spans="3:9" ht="12" customHeight="1" x14ac:dyDescent="0.2">
      <c r="C1356" s="13"/>
      <c r="D1356" s="293"/>
      <c r="E1356" s="256" t="str">
        <f t="shared" si="192"/>
        <v/>
      </c>
      <c r="F1356" s="256" t="str">
        <f t="shared" si="192"/>
        <v/>
      </c>
      <c r="G1356" s="257"/>
      <c r="H1356" s="258"/>
      <c r="I1356" s="31"/>
    </row>
    <row r="1357" spans="3:9" ht="12" customHeight="1" x14ac:dyDescent="0.2">
      <c r="C1357" s="13"/>
      <c r="D1357" s="293"/>
      <c r="E1357" s="256" t="str">
        <f t="shared" si="192"/>
        <v/>
      </c>
      <c r="F1357" s="256" t="str">
        <f t="shared" si="192"/>
        <v/>
      </c>
      <c r="G1357" s="257"/>
      <c r="H1357" s="258"/>
      <c r="I1357" s="31"/>
    </row>
    <row r="1358" spans="3:9" ht="12" customHeight="1" x14ac:dyDescent="0.2">
      <c r="C1358" s="13"/>
      <c r="D1358" s="293"/>
      <c r="E1358" s="256" t="str">
        <f t="shared" si="192"/>
        <v/>
      </c>
      <c r="F1358" s="256" t="str">
        <f t="shared" si="192"/>
        <v/>
      </c>
      <c r="G1358" s="257"/>
      <c r="H1358" s="258"/>
      <c r="I1358" s="31"/>
    </row>
    <row r="1359" spans="3:9" ht="12" customHeight="1" x14ac:dyDescent="0.2">
      <c r="C1359" s="13"/>
      <c r="D1359" s="293"/>
      <c r="E1359" s="256" t="str">
        <f t="shared" si="192"/>
        <v/>
      </c>
      <c r="F1359" s="256" t="str">
        <f t="shared" si="192"/>
        <v/>
      </c>
      <c r="G1359" s="257"/>
      <c r="H1359" s="258"/>
      <c r="I1359" s="31"/>
    </row>
    <row r="1360" spans="3:9" ht="12" customHeight="1" x14ac:dyDescent="0.2">
      <c r="C1360" s="13"/>
      <c r="D1360" s="293">
        <v>136</v>
      </c>
      <c r="E1360" s="252" t="str">
        <f>IF(OR(VLOOKUP(D1360,'Services - NHC'!$D$10:$F$149,2,FALSE)="",VLOOKUP(D1360,'Services - NHC'!$D$10:$F$149,2,FALSE)="[Enter service]"),"",VLOOKUP(D1360,'Services - NHC'!$D$10:$F$149,2,FALSE))</f>
        <v/>
      </c>
      <c r="F1360" s="253" t="str">
        <f>IF(OR(VLOOKUP(D1360,'Services - NHC'!$D$10:$F$149,3,FALSE)="",VLOOKUP(D1360,'Services - NHC'!$D$10:$F$149,3,FALSE)="[Select]"),"",VLOOKUP(D1360,'Services - NHC'!$D$10:$F$149,3,FALSE))</f>
        <v/>
      </c>
      <c r="G1360" s="254"/>
      <c r="H1360" s="255"/>
      <c r="I1360" s="31"/>
    </row>
    <row r="1361" spans="3:9" ht="12" customHeight="1" x14ac:dyDescent="0.2">
      <c r="C1361" s="13"/>
      <c r="D1361" s="293"/>
      <c r="E1361" s="256" t="str">
        <f t="shared" ref="E1361:F1369" si="193">E1360</f>
        <v/>
      </c>
      <c r="F1361" s="256" t="str">
        <f t="shared" si="193"/>
        <v/>
      </c>
      <c r="G1361" s="257"/>
      <c r="H1361" s="258"/>
      <c r="I1361" s="31"/>
    </row>
    <row r="1362" spans="3:9" ht="12" customHeight="1" x14ac:dyDescent="0.2">
      <c r="C1362" s="13"/>
      <c r="D1362" s="293"/>
      <c r="E1362" s="256" t="str">
        <f t="shared" si="193"/>
        <v/>
      </c>
      <c r="F1362" s="256" t="str">
        <f t="shared" si="193"/>
        <v/>
      </c>
      <c r="G1362" s="257"/>
      <c r="H1362" s="258"/>
      <c r="I1362" s="31"/>
    </row>
    <row r="1363" spans="3:9" ht="12" customHeight="1" x14ac:dyDescent="0.2">
      <c r="C1363" s="13"/>
      <c r="D1363" s="293"/>
      <c r="E1363" s="256" t="str">
        <f t="shared" si="193"/>
        <v/>
      </c>
      <c r="F1363" s="256" t="str">
        <f t="shared" si="193"/>
        <v/>
      </c>
      <c r="G1363" s="257"/>
      <c r="H1363" s="258"/>
      <c r="I1363" s="31"/>
    </row>
    <row r="1364" spans="3:9" ht="12" customHeight="1" x14ac:dyDescent="0.2">
      <c r="C1364" s="13"/>
      <c r="D1364" s="293"/>
      <c r="E1364" s="256" t="str">
        <f t="shared" si="193"/>
        <v/>
      </c>
      <c r="F1364" s="256" t="str">
        <f t="shared" si="193"/>
        <v/>
      </c>
      <c r="G1364" s="257"/>
      <c r="H1364" s="258"/>
      <c r="I1364" s="31"/>
    </row>
    <row r="1365" spans="3:9" ht="12" customHeight="1" x14ac:dyDescent="0.2">
      <c r="C1365" s="13"/>
      <c r="D1365" s="293"/>
      <c r="E1365" s="256" t="str">
        <f t="shared" si="193"/>
        <v/>
      </c>
      <c r="F1365" s="256" t="str">
        <f t="shared" si="193"/>
        <v/>
      </c>
      <c r="G1365" s="257"/>
      <c r="H1365" s="258"/>
      <c r="I1365" s="31"/>
    </row>
    <row r="1366" spans="3:9" ht="12" customHeight="1" x14ac:dyDescent="0.2">
      <c r="C1366" s="13"/>
      <c r="D1366" s="293"/>
      <c r="E1366" s="256" t="str">
        <f t="shared" si="193"/>
        <v/>
      </c>
      <c r="F1366" s="256" t="str">
        <f t="shared" si="193"/>
        <v/>
      </c>
      <c r="G1366" s="257"/>
      <c r="H1366" s="258"/>
      <c r="I1366" s="31"/>
    </row>
    <row r="1367" spans="3:9" ht="12" customHeight="1" x14ac:dyDescent="0.2">
      <c r="C1367" s="13"/>
      <c r="D1367" s="293"/>
      <c r="E1367" s="256" t="str">
        <f t="shared" si="193"/>
        <v/>
      </c>
      <c r="F1367" s="256" t="str">
        <f t="shared" si="193"/>
        <v/>
      </c>
      <c r="G1367" s="257"/>
      <c r="H1367" s="258"/>
      <c r="I1367" s="31"/>
    </row>
    <row r="1368" spans="3:9" ht="12" customHeight="1" x14ac:dyDescent="0.2">
      <c r="C1368" s="13"/>
      <c r="D1368" s="293"/>
      <c r="E1368" s="256" t="str">
        <f t="shared" si="193"/>
        <v/>
      </c>
      <c r="F1368" s="256" t="str">
        <f t="shared" si="193"/>
        <v/>
      </c>
      <c r="G1368" s="257"/>
      <c r="H1368" s="258"/>
      <c r="I1368" s="31"/>
    </row>
    <row r="1369" spans="3:9" ht="12" customHeight="1" x14ac:dyDescent="0.2">
      <c r="C1369" s="13"/>
      <c r="D1369" s="293"/>
      <c r="E1369" s="256" t="str">
        <f t="shared" si="193"/>
        <v/>
      </c>
      <c r="F1369" s="256" t="str">
        <f t="shared" si="193"/>
        <v/>
      </c>
      <c r="G1369" s="257"/>
      <c r="H1369" s="258"/>
      <c r="I1369" s="31"/>
    </row>
    <row r="1370" spans="3:9" ht="12" customHeight="1" x14ac:dyDescent="0.2">
      <c r="C1370" s="13"/>
      <c r="D1370" s="293">
        <v>137</v>
      </c>
      <c r="E1370" s="252" t="str">
        <f>IF(OR(VLOOKUP(D1370,'Services - NHC'!$D$10:$F$149,2,FALSE)="",VLOOKUP(D1370,'Services - NHC'!$D$10:$F$149,2,FALSE)="[Enter service]"),"",VLOOKUP(D1370,'Services - NHC'!$D$10:$F$149,2,FALSE))</f>
        <v/>
      </c>
      <c r="F1370" s="253" t="str">
        <f>IF(OR(VLOOKUP(D1370,'Services - NHC'!$D$10:$F$149,3,FALSE)="",VLOOKUP(D1370,'Services - NHC'!$D$10:$F$149,3,FALSE)="[Select]"),"",VLOOKUP(D1370,'Services - NHC'!$D$10:$F$149,3,FALSE))</f>
        <v/>
      </c>
      <c r="G1370" s="254"/>
      <c r="H1370" s="255"/>
      <c r="I1370" s="31"/>
    </row>
    <row r="1371" spans="3:9" ht="12" customHeight="1" x14ac:dyDescent="0.2">
      <c r="C1371" s="13"/>
      <c r="D1371" s="293"/>
      <c r="E1371" s="256" t="str">
        <f t="shared" ref="E1371:F1379" si="194">E1370</f>
        <v/>
      </c>
      <c r="F1371" s="256" t="str">
        <f t="shared" si="194"/>
        <v/>
      </c>
      <c r="G1371" s="257"/>
      <c r="H1371" s="258"/>
      <c r="I1371" s="31"/>
    </row>
    <row r="1372" spans="3:9" ht="12" customHeight="1" x14ac:dyDescent="0.2">
      <c r="C1372" s="13"/>
      <c r="D1372" s="293"/>
      <c r="E1372" s="256" t="str">
        <f t="shared" si="194"/>
        <v/>
      </c>
      <c r="F1372" s="256" t="str">
        <f t="shared" si="194"/>
        <v/>
      </c>
      <c r="G1372" s="257"/>
      <c r="H1372" s="258"/>
      <c r="I1372" s="31"/>
    </row>
    <row r="1373" spans="3:9" ht="12" customHeight="1" x14ac:dyDescent="0.2">
      <c r="C1373" s="13"/>
      <c r="D1373" s="293"/>
      <c r="E1373" s="256" t="str">
        <f t="shared" si="194"/>
        <v/>
      </c>
      <c r="F1373" s="256" t="str">
        <f t="shared" si="194"/>
        <v/>
      </c>
      <c r="G1373" s="257"/>
      <c r="H1373" s="258"/>
      <c r="I1373" s="31"/>
    </row>
    <row r="1374" spans="3:9" ht="12" customHeight="1" x14ac:dyDescent="0.2">
      <c r="C1374" s="13"/>
      <c r="D1374" s="293"/>
      <c r="E1374" s="256" t="str">
        <f t="shared" si="194"/>
        <v/>
      </c>
      <c r="F1374" s="256" t="str">
        <f t="shared" si="194"/>
        <v/>
      </c>
      <c r="G1374" s="257"/>
      <c r="H1374" s="258"/>
      <c r="I1374" s="31"/>
    </row>
    <row r="1375" spans="3:9" ht="12" customHeight="1" x14ac:dyDescent="0.2">
      <c r="C1375" s="13"/>
      <c r="D1375" s="293"/>
      <c r="E1375" s="256" t="str">
        <f t="shared" si="194"/>
        <v/>
      </c>
      <c r="F1375" s="256" t="str">
        <f t="shared" si="194"/>
        <v/>
      </c>
      <c r="G1375" s="257"/>
      <c r="H1375" s="258"/>
      <c r="I1375" s="31"/>
    </row>
    <row r="1376" spans="3:9" ht="12" customHeight="1" x14ac:dyDescent="0.2">
      <c r="C1376" s="13"/>
      <c r="D1376" s="293"/>
      <c r="E1376" s="256" t="str">
        <f t="shared" si="194"/>
        <v/>
      </c>
      <c r="F1376" s="256" t="str">
        <f t="shared" si="194"/>
        <v/>
      </c>
      <c r="G1376" s="257"/>
      <c r="H1376" s="258"/>
      <c r="I1376" s="31"/>
    </row>
    <row r="1377" spans="3:9" ht="12" customHeight="1" x14ac:dyDescent="0.2">
      <c r="C1377" s="13"/>
      <c r="D1377" s="293"/>
      <c r="E1377" s="256" t="str">
        <f t="shared" si="194"/>
        <v/>
      </c>
      <c r="F1377" s="256" t="str">
        <f t="shared" si="194"/>
        <v/>
      </c>
      <c r="G1377" s="257"/>
      <c r="H1377" s="258"/>
      <c r="I1377" s="31"/>
    </row>
    <row r="1378" spans="3:9" ht="12" customHeight="1" x14ac:dyDescent="0.2">
      <c r="C1378" s="13"/>
      <c r="D1378" s="293"/>
      <c r="E1378" s="256" t="str">
        <f t="shared" si="194"/>
        <v/>
      </c>
      <c r="F1378" s="256" t="str">
        <f t="shared" si="194"/>
        <v/>
      </c>
      <c r="G1378" s="257"/>
      <c r="H1378" s="258"/>
      <c r="I1378" s="31"/>
    </row>
    <row r="1379" spans="3:9" ht="12" customHeight="1" x14ac:dyDescent="0.2">
      <c r="C1379" s="13"/>
      <c r="D1379" s="293"/>
      <c r="E1379" s="256" t="str">
        <f t="shared" si="194"/>
        <v/>
      </c>
      <c r="F1379" s="256" t="str">
        <f t="shared" si="194"/>
        <v/>
      </c>
      <c r="G1379" s="257"/>
      <c r="H1379" s="258"/>
      <c r="I1379" s="31"/>
    </row>
    <row r="1380" spans="3:9" ht="12" customHeight="1" x14ac:dyDescent="0.2">
      <c r="C1380" s="13"/>
      <c r="D1380" s="293">
        <v>138</v>
      </c>
      <c r="E1380" s="252" t="str">
        <f>IF(OR(VLOOKUP(D1380,'Services - NHC'!$D$10:$F$149,2,FALSE)="",VLOOKUP(D1380,'Services - NHC'!$D$10:$F$149,2,FALSE)="[Enter service]"),"",VLOOKUP(D1380,'Services - NHC'!$D$10:$F$149,2,FALSE))</f>
        <v/>
      </c>
      <c r="F1380" s="253" t="str">
        <f>IF(OR(VLOOKUP(D1380,'Services - NHC'!$D$10:$F$149,3,FALSE)="",VLOOKUP(D1380,'Services - NHC'!$D$10:$F$149,3,FALSE)="[Select]"),"",VLOOKUP(D1380,'Services - NHC'!$D$10:$F$149,3,FALSE))</f>
        <v/>
      </c>
      <c r="G1380" s="254"/>
      <c r="H1380" s="255"/>
      <c r="I1380" s="31"/>
    </row>
    <row r="1381" spans="3:9" ht="12" customHeight="1" x14ac:dyDescent="0.2">
      <c r="C1381" s="13"/>
      <c r="D1381" s="293"/>
      <c r="E1381" s="256" t="str">
        <f t="shared" ref="E1381:F1389" si="195">E1380</f>
        <v/>
      </c>
      <c r="F1381" s="256" t="str">
        <f t="shared" si="195"/>
        <v/>
      </c>
      <c r="G1381" s="257"/>
      <c r="H1381" s="258"/>
      <c r="I1381" s="31"/>
    </row>
    <row r="1382" spans="3:9" ht="12" customHeight="1" x14ac:dyDescent="0.2">
      <c r="C1382" s="13"/>
      <c r="D1382" s="293"/>
      <c r="E1382" s="256" t="str">
        <f t="shared" si="195"/>
        <v/>
      </c>
      <c r="F1382" s="256" t="str">
        <f t="shared" si="195"/>
        <v/>
      </c>
      <c r="G1382" s="257"/>
      <c r="H1382" s="258"/>
      <c r="I1382" s="31"/>
    </row>
    <row r="1383" spans="3:9" ht="12" customHeight="1" x14ac:dyDescent="0.2">
      <c r="C1383" s="13"/>
      <c r="D1383" s="293"/>
      <c r="E1383" s="256" t="str">
        <f t="shared" si="195"/>
        <v/>
      </c>
      <c r="F1383" s="256" t="str">
        <f t="shared" si="195"/>
        <v/>
      </c>
      <c r="G1383" s="257"/>
      <c r="H1383" s="258"/>
      <c r="I1383" s="31"/>
    </row>
    <row r="1384" spans="3:9" ht="12" customHeight="1" x14ac:dyDescent="0.2">
      <c r="C1384" s="13"/>
      <c r="D1384" s="293"/>
      <c r="E1384" s="256" t="str">
        <f t="shared" si="195"/>
        <v/>
      </c>
      <c r="F1384" s="256" t="str">
        <f t="shared" si="195"/>
        <v/>
      </c>
      <c r="G1384" s="257"/>
      <c r="H1384" s="258"/>
      <c r="I1384" s="31"/>
    </row>
    <row r="1385" spans="3:9" ht="12" customHeight="1" x14ac:dyDescent="0.2">
      <c r="C1385" s="13"/>
      <c r="D1385" s="293"/>
      <c r="E1385" s="256" t="str">
        <f t="shared" si="195"/>
        <v/>
      </c>
      <c r="F1385" s="256" t="str">
        <f t="shared" si="195"/>
        <v/>
      </c>
      <c r="G1385" s="257"/>
      <c r="H1385" s="258"/>
      <c r="I1385" s="31"/>
    </row>
    <row r="1386" spans="3:9" ht="12" customHeight="1" x14ac:dyDescent="0.2">
      <c r="C1386" s="13"/>
      <c r="D1386" s="293"/>
      <c r="E1386" s="256" t="str">
        <f t="shared" si="195"/>
        <v/>
      </c>
      <c r="F1386" s="256" t="str">
        <f t="shared" si="195"/>
        <v/>
      </c>
      <c r="G1386" s="257"/>
      <c r="H1386" s="258"/>
      <c r="I1386" s="31"/>
    </row>
    <row r="1387" spans="3:9" ht="12" customHeight="1" x14ac:dyDescent="0.2">
      <c r="C1387" s="13"/>
      <c r="D1387" s="293"/>
      <c r="E1387" s="256" t="str">
        <f t="shared" si="195"/>
        <v/>
      </c>
      <c r="F1387" s="256" t="str">
        <f t="shared" si="195"/>
        <v/>
      </c>
      <c r="G1387" s="257"/>
      <c r="H1387" s="258"/>
      <c r="I1387" s="31"/>
    </row>
    <row r="1388" spans="3:9" ht="12" customHeight="1" x14ac:dyDescent="0.2">
      <c r="C1388" s="13"/>
      <c r="D1388" s="293"/>
      <c r="E1388" s="256" t="str">
        <f t="shared" si="195"/>
        <v/>
      </c>
      <c r="F1388" s="256" t="str">
        <f t="shared" si="195"/>
        <v/>
      </c>
      <c r="G1388" s="257"/>
      <c r="H1388" s="258"/>
      <c r="I1388" s="31"/>
    </row>
    <row r="1389" spans="3:9" ht="12" customHeight="1" x14ac:dyDescent="0.2">
      <c r="C1389" s="13"/>
      <c r="D1389" s="293"/>
      <c r="E1389" s="256" t="str">
        <f t="shared" si="195"/>
        <v/>
      </c>
      <c r="F1389" s="256" t="str">
        <f t="shared" si="195"/>
        <v/>
      </c>
      <c r="G1389" s="257"/>
      <c r="H1389" s="258"/>
      <c r="I1389" s="31"/>
    </row>
    <row r="1390" spans="3:9" ht="12" customHeight="1" x14ac:dyDescent="0.2">
      <c r="C1390" s="13"/>
      <c r="D1390" s="293">
        <v>139</v>
      </c>
      <c r="E1390" s="252" t="str">
        <f>IF(OR(VLOOKUP(D1390,'Services - NHC'!$D$10:$F$149,2,FALSE)="",VLOOKUP(D1390,'Services - NHC'!$D$10:$F$149,2,FALSE)="[Enter service]"),"",VLOOKUP(D1390,'Services - NHC'!$D$10:$F$149,2,FALSE))</f>
        <v/>
      </c>
      <c r="F1390" s="253" t="str">
        <f>IF(OR(VLOOKUP(D1390,'Services - NHC'!$D$10:$F$149,3,FALSE)="",VLOOKUP(D1390,'Services - NHC'!$D$10:$F$149,3,FALSE)="[Select]"),"",VLOOKUP(D1390,'Services - NHC'!$D$10:$F$149,3,FALSE))</f>
        <v/>
      </c>
      <c r="G1390" s="254"/>
      <c r="H1390" s="255"/>
      <c r="I1390" s="31"/>
    </row>
    <row r="1391" spans="3:9" ht="12" customHeight="1" x14ac:dyDescent="0.2">
      <c r="C1391" s="13"/>
      <c r="D1391" s="293"/>
      <c r="E1391" s="256" t="str">
        <f t="shared" ref="E1391:F1399" si="196">E1390</f>
        <v/>
      </c>
      <c r="F1391" s="256" t="str">
        <f t="shared" si="196"/>
        <v/>
      </c>
      <c r="G1391" s="257"/>
      <c r="H1391" s="258"/>
      <c r="I1391" s="31"/>
    </row>
    <row r="1392" spans="3:9" ht="12" customHeight="1" x14ac:dyDescent="0.2">
      <c r="C1392" s="13"/>
      <c r="D1392" s="293"/>
      <c r="E1392" s="256" t="str">
        <f t="shared" si="196"/>
        <v/>
      </c>
      <c r="F1392" s="256" t="str">
        <f t="shared" si="196"/>
        <v/>
      </c>
      <c r="G1392" s="257"/>
      <c r="H1392" s="258"/>
      <c r="I1392" s="31"/>
    </row>
    <row r="1393" spans="3:9" ht="12" customHeight="1" x14ac:dyDescent="0.2">
      <c r="C1393" s="13"/>
      <c r="D1393" s="293"/>
      <c r="E1393" s="256" t="str">
        <f t="shared" si="196"/>
        <v/>
      </c>
      <c r="F1393" s="256" t="str">
        <f t="shared" si="196"/>
        <v/>
      </c>
      <c r="G1393" s="257"/>
      <c r="H1393" s="258"/>
      <c r="I1393" s="31"/>
    </row>
    <row r="1394" spans="3:9" ht="12" customHeight="1" x14ac:dyDescent="0.2">
      <c r="C1394" s="13"/>
      <c r="D1394" s="293"/>
      <c r="E1394" s="256" t="str">
        <f t="shared" si="196"/>
        <v/>
      </c>
      <c r="F1394" s="256" t="str">
        <f t="shared" si="196"/>
        <v/>
      </c>
      <c r="G1394" s="257"/>
      <c r="H1394" s="258"/>
      <c r="I1394" s="31"/>
    </row>
    <row r="1395" spans="3:9" ht="12" customHeight="1" x14ac:dyDescent="0.2">
      <c r="C1395" s="13"/>
      <c r="D1395" s="293"/>
      <c r="E1395" s="256" t="str">
        <f t="shared" si="196"/>
        <v/>
      </c>
      <c r="F1395" s="256" t="str">
        <f t="shared" si="196"/>
        <v/>
      </c>
      <c r="G1395" s="257"/>
      <c r="H1395" s="258"/>
      <c r="I1395" s="31"/>
    </row>
    <row r="1396" spans="3:9" ht="12" customHeight="1" x14ac:dyDescent="0.2">
      <c r="C1396" s="13"/>
      <c r="D1396" s="293"/>
      <c r="E1396" s="256" t="str">
        <f t="shared" si="196"/>
        <v/>
      </c>
      <c r="F1396" s="256" t="str">
        <f t="shared" si="196"/>
        <v/>
      </c>
      <c r="G1396" s="257"/>
      <c r="H1396" s="258"/>
      <c r="I1396" s="31"/>
    </row>
    <row r="1397" spans="3:9" ht="12" customHeight="1" x14ac:dyDescent="0.2">
      <c r="C1397" s="13"/>
      <c r="D1397" s="293"/>
      <c r="E1397" s="256" t="str">
        <f t="shared" si="196"/>
        <v/>
      </c>
      <c r="F1397" s="256" t="str">
        <f t="shared" si="196"/>
        <v/>
      </c>
      <c r="G1397" s="257"/>
      <c r="H1397" s="258"/>
      <c r="I1397" s="31"/>
    </row>
    <row r="1398" spans="3:9" ht="12" customHeight="1" x14ac:dyDescent="0.2">
      <c r="C1398" s="13"/>
      <c r="D1398" s="293"/>
      <c r="E1398" s="256" t="str">
        <f t="shared" si="196"/>
        <v/>
      </c>
      <c r="F1398" s="256" t="str">
        <f t="shared" si="196"/>
        <v/>
      </c>
      <c r="G1398" s="257"/>
      <c r="H1398" s="258"/>
      <c r="I1398" s="31"/>
    </row>
    <row r="1399" spans="3:9" ht="12" customHeight="1" x14ac:dyDescent="0.2">
      <c r="C1399" s="13"/>
      <c r="D1399" s="293"/>
      <c r="E1399" s="256" t="str">
        <f t="shared" si="196"/>
        <v/>
      </c>
      <c r="F1399" s="256" t="str">
        <f t="shared" si="196"/>
        <v/>
      </c>
      <c r="G1399" s="257"/>
      <c r="H1399" s="258"/>
      <c r="I1399" s="31"/>
    </row>
    <row r="1400" spans="3:9" ht="12" customHeight="1" x14ac:dyDescent="0.2">
      <c r="C1400" s="13"/>
      <c r="D1400" s="292">
        <v>140</v>
      </c>
      <c r="E1400" s="252" t="str">
        <f>IF(OR(VLOOKUP(D1400,'Services - NHC'!$D$10:$F$149,2,FALSE)="",VLOOKUP(D1400,'Services - NHC'!$D$10:$F$149,2,FALSE)="[Enter service]"),"",VLOOKUP(D1400,'Services - NHC'!$D$10:$F$149,2,FALSE))</f>
        <v/>
      </c>
      <c r="F1400" s="253" t="str">
        <f>IF(OR(VLOOKUP(D1400,'Services - NHC'!$D$10:$F$149,3,FALSE)="",VLOOKUP(D1400,'Services - NHC'!$D$10:$F$149,3,FALSE)="[Select]"),"",VLOOKUP(D1400,'Services - NHC'!$D$10:$F$149,3,FALSE))</f>
        <v/>
      </c>
      <c r="G1400" s="254"/>
      <c r="H1400" s="255"/>
      <c r="I1400" s="31"/>
    </row>
    <row r="1401" spans="3:9" ht="12" customHeight="1" x14ac:dyDescent="0.2">
      <c r="C1401" s="13"/>
      <c r="D1401" s="292"/>
      <c r="E1401" s="256" t="str">
        <f t="shared" ref="E1401:F1409" si="197">E1400</f>
        <v/>
      </c>
      <c r="F1401" s="256" t="str">
        <f t="shared" si="197"/>
        <v/>
      </c>
      <c r="G1401" s="257"/>
      <c r="H1401" s="258"/>
      <c r="I1401" s="31"/>
    </row>
    <row r="1402" spans="3:9" ht="12" customHeight="1" x14ac:dyDescent="0.2">
      <c r="C1402" s="13"/>
      <c r="D1402" s="292"/>
      <c r="E1402" s="256" t="str">
        <f t="shared" si="197"/>
        <v/>
      </c>
      <c r="F1402" s="256" t="str">
        <f t="shared" si="197"/>
        <v/>
      </c>
      <c r="G1402" s="257"/>
      <c r="H1402" s="258"/>
      <c r="I1402" s="31"/>
    </row>
    <row r="1403" spans="3:9" ht="12" customHeight="1" x14ac:dyDescent="0.2">
      <c r="C1403" s="13"/>
      <c r="D1403" s="292"/>
      <c r="E1403" s="256" t="str">
        <f t="shared" si="197"/>
        <v/>
      </c>
      <c r="F1403" s="256" t="str">
        <f t="shared" si="197"/>
        <v/>
      </c>
      <c r="G1403" s="257"/>
      <c r="H1403" s="258"/>
      <c r="I1403" s="31"/>
    </row>
    <row r="1404" spans="3:9" ht="12" customHeight="1" x14ac:dyDescent="0.2">
      <c r="C1404" s="13"/>
      <c r="D1404" s="292"/>
      <c r="E1404" s="256" t="str">
        <f t="shared" si="197"/>
        <v/>
      </c>
      <c r="F1404" s="256" t="str">
        <f t="shared" si="197"/>
        <v/>
      </c>
      <c r="G1404" s="257"/>
      <c r="H1404" s="258"/>
      <c r="I1404" s="31"/>
    </row>
    <row r="1405" spans="3:9" ht="12" customHeight="1" x14ac:dyDescent="0.2">
      <c r="C1405" s="13"/>
      <c r="D1405" s="292"/>
      <c r="E1405" s="256" t="str">
        <f t="shared" si="197"/>
        <v/>
      </c>
      <c r="F1405" s="256" t="str">
        <f t="shared" si="197"/>
        <v/>
      </c>
      <c r="G1405" s="257"/>
      <c r="H1405" s="258"/>
      <c r="I1405" s="31"/>
    </row>
    <row r="1406" spans="3:9" ht="12" customHeight="1" x14ac:dyDescent="0.2">
      <c r="C1406" s="13"/>
      <c r="D1406" s="292"/>
      <c r="E1406" s="256" t="str">
        <f t="shared" si="197"/>
        <v/>
      </c>
      <c r="F1406" s="256" t="str">
        <f t="shared" si="197"/>
        <v/>
      </c>
      <c r="G1406" s="257"/>
      <c r="H1406" s="258"/>
      <c r="I1406" s="31"/>
    </row>
    <row r="1407" spans="3:9" ht="12" customHeight="1" x14ac:dyDescent="0.2">
      <c r="C1407" s="13"/>
      <c r="D1407" s="292"/>
      <c r="E1407" s="256" t="str">
        <f t="shared" si="197"/>
        <v/>
      </c>
      <c r="F1407" s="256" t="str">
        <f t="shared" si="197"/>
        <v/>
      </c>
      <c r="G1407" s="257"/>
      <c r="H1407" s="258"/>
      <c r="I1407" s="31"/>
    </row>
    <row r="1408" spans="3:9" ht="12" customHeight="1" x14ac:dyDescent="0.2">
      <c r="C1408" s="13"/>
      <c r="D1408" s="292"/>
      <c r="E1408" s="256" t="str">
        <f t="shared" si="197"/>
        <v/>
      </c>
      <c r="F1408" s="256" t="str">
        <f t="shared" si="197"/>
        <v/>
      </c>
      <c r="G1408" s="257"/>
      <c r="H1408" s="258"/>
      <c r="I1408" s="31"/>
    </row>
    <row r="1409" spans="3:9" ht="12" customHeight="1" x14ac:dyDescent="0.2">
      <c r="C1409" s="13"/>
      <c r="D1409" s="292"/>
      <c r="E1409" s="259" t="str">
        <f t="shared" si="197"/>
        <v/>
      </c>
      <c r="F1409" s="259" t="str">
        <f t="shared" si="197"/>
        <v/>
      </c>
      <c r="G1409" s="260"/>
      <c r="H1409" s="261"/>
      <c r="I1409" s="31"/>
    </row>
    <row r="1410" spans="3:9" x14ac:dyDescent="0.2">
      <c r="C1410" s="13"/>
      <c r="D1410" s="14"/>
      <c r="E1410" s="262"/>
      <c r="F1410" s="262"/>
      <c r="G1410" s="262"/>
      <c r="H1410" s="262"/>
      <c r="I1410" s="31"/>
    </row>
    <row r="1411" spans="3:9" ht="13.5" thickBot="1" x14ac:dyDescent="0.25">
      <c r="C1411" s="126"/>
      <c r="D1411" s="265"/>
      <c r="E1411" s="263"/>
      <c r="F1411" s="263"/>
      <c r="G1411" s="263"/>
      <c r="H1411" s="263"/>
      <c r="I1411" s="131"/>
    </row>
    <row r="1412" spans="3:9" x14ac:dyDescent="0.2">
      <c r="E1412" s="1"/>
      <c r="F1412" s="1"/>
      <c r="G1412" s="1"/>
      <c r="H1412" s="1"/>
    </row>
    <row r="1413" spans="3:9" x14ac:dyDescent="0.2">
      <c r="E1413" s="1"/>
      <c r="F1413" s="1"/>
      <c r="G1413" s="1"/>
      <c r="H1413" s="1"/>
    </row>
    <row r="1414" spans="3:9" x14ac:dyDescent="0.2">
      <c r="E1414" s="1"/>
      <c r="F1414" s="1"/>
      <c r="G1414" s="1"/>
      <c r="H1414" s="1"/>
    </row>
  </sheetData>
  <mergeCells count="2">
    <mergeCell ref="B4:E4"/>
    <mergeCell ref="E6:H6"/>
  </mergeCells>
  <pageMargins left="0.25" right="0.25" top="0.75" bottom="0.75" header="0.3" footer="0.3"/>
  <pageSetup paperSize="8" scale="96" orientation="portrait" r:id="rId1"/>
  <ignoredErrors>
    <ignoredError sqref="E20:F1409" formula="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39997558519241921"/>
    <pageSetUpPr autoPageBreaks="0" fitToPage="1"/>
  </sheetPr>
  <dimension ref="A1:AA222"/>
  <sheetViews>
    <sheetView showGridLines="0" zoomScale="80" zoomScaleNormal="80" zoomScalePageLayoutView="80" workbookViewId="0">
      <pane xSplit="5" ySplit="9" topLeftCell="F151" activePane="bottomRight" state="frozen"/>
      <selection activeCell="A10" sqref="A10"/>
      <selection pane="topRight" activeCell="A10" sqref="A10"/>
      <selection pane="bottomLeft" activeCell="A10" sqref="A10"/>
      <selection pane="bottomRight" activeCell="E161" sqref="E161:F165"/>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4" width="17.83203125" style="3" customWidth="1"/>
    <col min="15" max="15" width="22.1640625" style="3" customWidth="1"/>
    <col min="16" max="16" width="21.1640625" style="3" customWidth="1"/>
    <col min="17" max="17" width="18.83203125" style="3" customWidth="1"/>
    <col min="18" max="18" width="19.83203125" style="3" customWidth="1"/>
    <col min="19" max="19" width="21.1640625" style="3" bestFit="1" customWidth="1"/>
    <col min="20" max="20" width="4.1640625" style="3" customWidth="1"/>
    <col min="21" max="21" width="2.1640625" style="3" customWidth="1"/>
    <col min="22" max="22" width="13.1640625" style="3" bestFit="1" customWidth="1"/>
    <col min="23" max="23" width="4.1640625" style="3" customWidth="1"/>
    <col min="24" max="24" width="7.33203125" style="3" bestFit="1" customWidth="1"/>
    <col min="25" max="25" width="10.83203125" style="3"/>
    <col min="28" max="16384" width="10.83203125" style="3"/>
  </cols>
  <sheetData>
    <row r="1" spans="1:26" ht="7.35" customHeight="1" x14ac:dyDescent="0.2"/>
    <row r="2" spans="1:26" s="42" customFormat="1" ht="18" x14ac:dyDescent="0.2">
      <c r="A2" s="39">
        <v>80</v>
      </c>
      <c r="B2" s="2" t="s">
        <v>187</v>
      </c>
      <c r="C2" s="40"/>
      <c r="D2" s="40"/>
      <c r="E2" s="40"/>
      <c r="F2" s="14"/>
      <c r="G2" s="41"/>
      <c r="H2" s="41"/>
      <c r="I2" s="41"/>
      <c r="J2" s="41"/>
      <c r="K2" s="41"/>
      <c r="L2" s="41"/>
      <c r="P2" s="40"/>
      <c r="Q2" s="40"/>
      <c r="R2" s="40"/>
      <c r="S2" s="40"/>
    </row>
    <row r="3" spans="1:26" s="42" customFormat="1" ht="16.350000000000001" customHeight="1" x14ac:dyDescent="0.2">
      <c r="A3" s="40"/>
      <c r="B3" s="43" t="str">
        <f>' Instructions'!C8</f>
        <v>Ballarat (C)</v>
      </c>
      <c r="C3" s="40"/>
      <c r="D3" s="40"/>
      <c r="E3" s="40"/>
      <c r="F3" s="41"/>
      <c r="G3" s="41"/>
      <c r="H3" s="41"/>
      <c r="I3" s="41"/>
      <c r="J3" s="41"/>
      <c r="K3" s="41"/>
      <c r="L3" s="41"/>
      <c r="M3" s="41"/>
      <c r="P3" s="40"/>
      <c r="Q3" s="40"/>
      <c r="R3" s="40"/>
      <c r="S3" s="44"/>
      <c r="V3" s="22"/>
      <c r="W3" s="22"/>
      <c r="X3" s="22"/>
      <c r="Y3" s="22"/>
      <c r="Z3" s="22"/>
    </row>
    <row r="4" spans="1:26" ht="13.5" thickBot="1" x14ac:dyDescent="0.25">
      <c r="A4" s="6"/>
      <c r="B4" s="554"/>
      <c r="C4" s="554"/>
      <c r="D4" s="554"/>
      <c r="E4" s="554"/>
      <c r="F4" s="7"/>
      <c r="G4" s="7"/>
      <c r="H4" s="7"/>
      <c r="I4" s="7"/>
      <c r="J4" s="7"/>
      <c r="K4" s="7"/>
      <c r="L4" s="7"/>
      <c r="M4" s="6"/>
      <c r="N4" s="6"/>
      <c r="O4" s="6"/>
      <c r="P4" s="6"/>
      <c r="Q4" s="6"/>
      <c r="R4" s="6"/>
      <c r="S4" s="6"/>
      <c r="V4" s="22"/>
      <c r="W4" s="22"/>
      <c r="X4" s="22"/>
      <c r="Y4" s="22"/>
      <c r="Z4" s="22"/>
    </row>
    <row r="5" spans="1:26"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6" x14ac:dyDescent="0.2">
      <c r="A6" s="6"/>
      <c r="B6" s="6"/>
      <c r="C6" s="13"/>
      <c r="D6" s="18"/>
      <c r="E6" s="46"/>
      <c r="H6" s="560" t="s">
        <v>72</v>
      </c>
      <c r="I6" s="561"/>
      <c r="J6" s="561"/>
      <c r="K6" s="561"/>
      <c r="L6" s="561"/>
      <c r="M6" s="561"/>
      <c r="N6" s="561"/>
      <c r="O6" s="561"/>
      <c r="P6" s="561"/>
      <c r="Q6" s="561"/>
      <c r="R6" s="561"/>
      <c r="S6" s="562"/>
      <c r="T6" s="17"/>
    </row>
    <row r="7" spans="1:26" ht="6" customHeight="1" x14ac:dyDescent="0.2">
      <c r="A7" s="6"/>
      <c r="B7" s="6"/>
      <c r="C7" s="13"/>
      <c r="D7" s="18"/>
      <c r="F7" s="15"/>
      <c r="G7" s="15"/>
      <c r="H7" s="15"/>
      <c r="I7" s="15"/>
      <c r="J7" s="15"/>
      <c r="K7" s="15"/>
      <c r="L7" s="15"/>
      <c r="M7" s="14"/>
      <c r="N7" s="14"/>
      <c r="O7" s="14"/>
      <c r="P7" s="14"/>
      <c r="Q7" s="14"/>
      <c r="R7" s="14"/>
      <c r="S7" s="14"/>
      <c r="T7" s="17"/>
    </row>
    <row r="8" spans="1:26" ht="23.1" customHeight="1" x14ac:dyDescent="0.2">
      <c r="A8" s="6"/>
      <c r="B8" s="6"/>
      <c r="C8" s="13"/>
      <c r="D8" s="19"/>
      <c r="E8" s="102"/>
      <c r="F8" s="563" t="s">
        <v>124</v>
      </c>
      <c r="G8" s="15"/>
      <c r="H8" s="564" t="s">
        <v>74</v>
      </c>
      <c r="I8" s="566" t="s">
        <v>75</v>
      </c>
      <c r="J8" s="566" t="s">
        <v>76</v>
      </c>
      <c r="K8" s="566"/>
      <c r="L8" s="566"/>
      <c r="M8" s="566"/>
      <c r="N8" s="566"/>
      <c r="O8" s="566" t="s">
        <v>77</v>
      </c>
      <c r="P8" s="566"/>
      <c r="Q8" s="564" t="s">
        <v>78</v>
      </c>
      <c r="R8" s="564" t="s">
        <v>172</v>
      </c>
      <c r="S8" s="567" t="s">
        <v>79</v>
      </c>
      <c r="T8" s="20"/>
      <c r="U8" s="21"/>
      <c r="V8" s="21"/>
      <c r="W8" s="21"/>
    </row>
    <row r="9" spans="1:26" ht="30" customHeight="1" x14ac:dyDescent="0.2">
      <c r="A9" s="6"/>
      <c r="B9" s="6"/>
      <c r="C9" s="13"/>
      <c r="D9" s="19"/>
      <c r="E9" s="103" t="s">
        <v>100</v>
      </c>
      <c r="F9" s="563"/>
      <c r="G9" s="15"/>
      <c r="H9" s="565"/>
      <c r="I9" s="566"/>
      <c r="J9" s="266" t="s">
        <v>95</v>
      </c>
      <c r="K9" s="266" t="s">
        <v>96</v>
      </c>
      <c r="L9" s="266" t="s">
        <v>94</v>
      </c>
      <c r="M9" s="266" t="s">
        <v>97</v>
      </c>
      <c r="N9" s="266" t="s">
        <v>85</v>
      </c>
      <c r="O9" s="266" t="s">
        <v>86</v>
      </c>
      <c r="P9" s="266" t="s">
        <v>87</v>
      </c>
      <c r="Q9" s="565"/>
      <c r="R9" s="565"/>
      <c r="S9" s="567"/>
      <c r="T9" s="17"/>
      <c r="U9" s="22"/>
      <c r="V9" s="22"/>
      <c r="W9" s="22"/>
    </row>
    <row r="10" spans="1:26" ht="15.75" customHeight="1" x14ac:dyDescent="0.2">
      <c r="A10" s="6"/>
      <c r="B10" s="6"/>
      <c r="C10" s="13"/>
      <c r="D10" s="19"/>
      <c r="E10" s="279"/>
      <c r="F10" s="161"/>
      <c r="G10" s="15"/>
      <c r="H10" s="161" t="s">
        <v>180</v>
      </c>
      <c r="I10" s="161" t="s">
        <v>180</v>
      </c>
      <c r="J10" s="161" t="s">
        <v>180</v>
      </c>
      <c r="K10" s="161" t="s">
        <v>180</v>
      </c>
      <c r="L10" s="161" t="s">
        <v>180</v>
      </c>
      <c r="M10" s="161" t="s">
        <v>180</v>
      </c>
      <c r="N10" s="161" t="s">
        <v>180</v>
      </c>
      <c r="O10" s="161" t="s">
        <v>180</v>
      </c>
      <c r="P10" s="161" t="s">
        <v>180</v>
      </c>
      <c r="Q10" s="161" t="s">
        <v>180</v>
      </c>
      <c r="R10" s="161" t="s">
        <v>180</v>
      </c>
      <c r="S10" s="161" t="s">
        <v>180</v>
      </c>
      <c r="T10" s="17"/>
      <c r="U10" s="22"/>
      <c r="V10" s="22"/>
      <c r="W10" s="22"/>
    </row>
    <row r="11" spans="1:26" ht="6.75" customHeight="1" x14ac:dyDescent="0.2">
      <c r="A11" s="6"/>
      <c r="B11" s="6"/>
      <c r="C11" s="13"/>
      <c r="D11" s="19"/>
      <c r="E11" s="14"/>
      <c r="F11" s="15"/>
      <c r="G11" s="15"/>
      <c r="H11" s="14"/>
      <c r="I11" s="14"/>
      <c r="J11" s="14"/>
      <c r="K11" s="14"/>
      <c r="L11" s="14"/>
      <c r="M11" s="14"/>
      <c r="N11" s="14"/>
      <c r="O11" s="14"/>
      <c r="P11" s="14"/>
      <c r="Q11" s="14"/>
      <c r="R11" s="14"/>
      <c r="S11" s="16"/>
      <c r="T11" s="17"/>
    </row>
    <row r="12" spans="1:26" ht="12" customHeight="1" x14ac:dyDescent="0.2">
      <c r="A12" s="6"/>
      <c r="B12" s="6"/>
      <c r="C12" s="13"/>
      <c r="D12" s="19">
        <v>1</v>
      </c>
      <c r="E12" s="70" t="str">
        <f>IF(OR('Services - NHC'!E10="",'Services - NHC'!E10="[Enter service]"),"",'Services - NHC'!E10)</f>
        <v>Ballarat Aquatic &amp; Lifestyle Centre</v>
      </c>
      <c r="F12" s="71" t="str">
        <f>IF(OR('Services - NHC'!F10="",'Services - NHC'!F10="[Select]"),"",'Services - NHC'!F10)</f>
        <v>External</v>
      </c>
      <c r="G12" s="15"/>
      <c r="H12" s="267">
        <v>11840</v>
      </c>
      <c r="I12" s="267">
        <v>5618848</v>
      </c>
      <c r="J12" s="267"/>
      <c r="K12" s="267"/>
      <c r="L12" s="267"/>
      <c r="M12" s="267"/>
      <c r="N12" s="267"/>
      <c r="O12" s="267"/>
      <c r="P12" s="267"/>
      <c r="Q12" s="268"/>
      <c r="R12" s="269"/>
      <c r="S12" s="73">
        <f>SUM(H12:R12)</f>
        <v>5630688</v>
      </c>
      <c r="T12" s="17"/>
    </row>
    <row r="13" spans="1:26" ht="12" customHeight="1" x14ac:dyDescent="0.2">
      <c r="A13" s="6"/>
      <c r="B13" s="6"/>
      <c r="C13" s="13"/>
      <c r="D13" s="19">
        <f>D12+1</f>
        <v>2</v>
      </c>
      <c r="E13" s="70" t="str">
        <f>IF(OR('Services - NHC'!E11="",'Services - NHC'!E11="[Enter service]"),"",'Services - NHC'!E11)</f>
        <v>Financial Services</v>
      </c>
      <c r="F13" s="71" t="str">
        <f>IF(OR('Services - NHC'!F11="",'Services - NHC'!F11="[Select]"),"",'Services - NHC'!F11)</f>
        <v>Internal</v>
      </c>
      <c r="G13" s="15"/>
      <c r="H13" s="270"/>
      <c r="I13" s="270"/>
      <c r="J13" s="270"/>
      <c r="K13" s="270"/>
      <c r="L13" s="270"/>
      <c r="M13" s="270"/>
      <c r="N13" s="270"/>
      <c r="O13" s="270"/>
      <c r="P13" s="270"/>
      <c r="Q13" s="271">
        <v>1110547</v>
      </c>
      <c r="R13" s="272"/>
      <c r="S13" s="77">
        <f t="shared" ref="S13:S128" si="0">SUM(H13:R13)</f>
        <v>1110547</v>
      </c>
      <c r="T13" s="17"/>
    </row>
    <row r="14" spans="1:26" ht="12" customHeight="1" x14ac:dyDescent="0.2">
      <c r="A14" s="6"/>
      <c r="B14" s="6"/>
      <c r="C14" s="13"/>
      <c r="D14" s="19">
        <f t="shared" ref="D14:D151" si="1">D13+1</f>
        <v>3</v>
      </c>
      <c r="E14" s="70" t="str">
        <f>IF(OR('Services - NHC'!E12="",'Services - NHC'!E12="[Enter service]"),"",'Services - NHC'!E12)</f>
        <v>Occupational Health &amp; Safety</v>
      </c>
      <c r="F14" s="71" t="str">
        <f>IF(OR('Services - NHC'!F12="",'Services - NHC'!F12="[Select]"),"",'Services - NHC'!F12)</f>
        <v>Internal</v>
      </c>
      <c r="G14" s="15"/>
      <c r="H14" s="270"/>
      <c r="I14" s="270"/>
      <c r="J14" s="270"/>
      <c r="K14" s="270"/>
      <c r="L14" s="270"/>
      <c r="M14" s="270"/>
      <c r="N14" s="270"/>
      <c r="O14" s="270"/>
      <c r="P14" s="270"/>
      <c r="Q14" s="271"/>
      <c r="R14" s="272"/>
      <c r="S14" s="77">
        <f t="shared" si="0"/>
        <v>0</v>
      </c>
      <c r="T14" s="17"/>
    </row>
    <row r="15" spans="1:26" ht="12" customHeight="1" x14ac:dyDescent="0.2">
      <c r="A15" s="6"/>
      <c r="B15" s="6"/>
      <c r="C15" s="13"/>
      <c r="D15" s="19">
        <f t="shared" si="1"/>
        <v>4</v>
      </c>
      <c r="E15" s="70" t="str">
        <f>IF(OR('Services - NHC'!E13="",'Services - NHC'!E13="[Enter service]"),"",'Services - NHC'!E13)</f>
        <v>People &amp; Culture</v>
      </c>
      <c r="F15" s="71" t="str">
        <f>IF(OR('Services - NHC'!F13="",'Services - NHC'!F13="[Select]"),"",'Services - NHC'!F13)</f>
        <v>Internal</v>
      </c>
      <c r="G15" s="15"/>
      <c r="H15" s="270"/>
      <c r="I15" s="270"/>
      <c r="J15" s="270"/>
      <c r="K15" s="270"/>
      <c r="L15" s="270"/>
      <c r="M15" s="270"/>
      <c r="N15" s="270"/>
      <c r="O15" s="270"/>
      <c r="P15" s="270"/>
      <c r="Q15" s="271">
        <v>6394</v>
      </c>
      <c r="R15" s="272"/>
      <c r="S15" s="77">
        <f t="shared" si="0"/>
        <v>6394</v>
      </c>
      <c r="T15" s="17"/>
    </row>
    <row r="16" spans="1:26" ht="12" customHeight="1" x14ac:dyDescent="0.2">
      <c r="A16" s="6"/>
      <c r="B16" s="6"/>
      <c r="C16" s="13"/>
      <c r="D16" s="19">
        <f t="shared" si="1"/>
        <v>5</v>
      </c>
      <c r="E16" s="70" t="str">
        <f>IF(OR('Services - NHC'!E14="",'Services - NHC'!E14="[Enter service]"),"",'Services - NHC'!E14)</f>
        <v>Risk Management</v>
      </c>
      <c r="F16" s="71" t="str">
        <f>IF(OR('Services - NHC'!F14="",'Services - NHC'!F14="[Select]"),"",'Services - NHC'!F14)</f>
        <v>Internal</v>
      </c>
      <c r="G16" s="15"/>
      <c r="H16" s="270"/>
      <c r="I16" s="270"/>
      <c r="J16" s="270"/>
      <c r="K16" s="270"/>
      <c r="L16" s="270"/>
      <c r="M16" s="270"/>
      <c r="N16" s="270"/>
      <c r="O16" s="270"/>
      <c r="P16" s="270"/>
      <c r="Q16" s="271">
        <v>25000</v>
      </c>
      <c r="R16" s="272"/>
      <c r="S16" s="77">
        <f t="shared" si="0"/>
        <v>25000</v>
      </c>
      <c r="T16" s="17"/>
    </row>
    <row r="17" spans="1:20" ht="12" customHeight="1" x14ac:dyDescent="0.2">
      <c r="A17" s="6"/>
      <c r="B17" s="6"/>
      <c r="C17" s="13"/>
      <c r="D17" s="19">
        <f t="shared" si="1"/>
        <v>6</v>
      </c>
      <c r="E17" s="70" t="str">
        <f>IF(OR('Services - NHC'!E15="",'Services - NHC'!E15="[Enter service]"),"",'Services - NHC'!E15)</f>
        <v>Finance</v>
      </c>
      <c r="F17" s="71" t="str">
        <f>IF(OR('Services - NHC'!F15="",'Services - NHC'!F15="[Select]"),"",'Services - NHC'!F15)</f>
        <v>Internal</v>
      </c>
      <c r="G17" s="15"/>
      <c r="H17" s="270"/>
      <c r="I17" s="270"/>
      <c r="J17" s="270"/>
      <c r="K17" s="270"/>
      <c r="L17" s="270"/>
      <c r="M17" s="270"/>
      <c r="N17" s="270"/>
      <c r="O17" s="270"/>
      <c r="P17" s="270"/>
      <c r="Q17" s="271">
        <v>14924</v>
      </c>
      <c r="R17" s="272"/>
      <c r="S17" s="77">
        <f t="shared" si="0"/>
        <v>14924</v>
      </c>
      <c r="T17" s="17"/>
    </row>
    <row r="18" spans="1:20" ht="12" customHeight="1" x14ac:dyDescent="0.2">
      <c r="A18" s="6"/>
      <c r="B18" s="6"/>
      <c r="C18" s="13"/>
      <c r="D18" s="19">
        <f t="shared" si="1"/>
        <v>7</v>
      </c>
      <c r="E18" s="70" t="str">
        <f>IF(OR('Services - NHC'!E16="",'Services - NHC'!E16="[Enter service]"),"",'Services - NHC'!E16)</f>
        <v>Financial Operations</v>
      </c>
      <c r="F18" s="71" t="str">
        <f>IF(OR('Services - NHC'!F16="",'Services - NHC'!F16="[Select]"),"",'Services - NHC'!F16)</f>
        <v>Mixed</v>
      </c>
      <c r="G18" s="15"/>
      <c r="H18" s="270">
        <v>220000</v>
      </c>
      <c r="I18" s="270">
        <v>5097</v>
      </c>
      <c r="J18" s="270">
        <v>62069</v>
      </c>
      <c r="K18" s="270"/>
      <c r="L18" s="270"/>
      <c r="M18" s="270"/>
      <c r="N18" s="270"/>
      <c r="O18" s="270"/>
      <c r="P18" s="270"/>
      <c r="Q18" s="271">
        <v>154821</v>
      </c>
      <c r="R18" s="272"/>
      <c r="S18" s="77">
        <f t="shared" si="0"/>
        <v>441987</v>
      </c>
      <c r="T18" s="17"/>
    </row>
    <row r="19" spans="1:20" ht="12" customHeight="1" x14ac:dyDescent="0.2">
      <c r="A19" s="6"/>
      <c r="B19" s="6"/>
      <c r="C19" s="13"/>
      <c r="D19" s="19">
        <f t="shared" si="1"/>
        <v>8</v>
      </c>
      <c r="E19" s="70" t="str">
        <f>IF(OR('Services - NHC'!E17="",'Services - NHC'!E17="[Enter service]"),"",'Services - NHC'!E17)</f>
        <v>Fleet Management</v>
      </c>
      <c r="F19" s="71" t="str">
        <f>IF(OR('Services - NHC'!F17="",'Services - NHC'!F17="[Select]"),"",'Services - NHC'!F17)</f>
        <v>Internal</v>
      </c>
      <c r="G19" s="15"/>
      <c r="H19" s="270"/>
      <c r="I19" s="270"/>
      <c r="J19" s="270"/>
      <c r="K19" s="270"/>
      <c r="L19" s="270"/>
      <c r="M19" s="270"/>
      <c r="N19" s="270"/>
      <c r="O19" s="270"/>
      <c r="P19" s="270"/>
      <c r="Q19" s="271">
        <f>6841+384375</f>
        <v>391216</v>
      </c>
      <c r="R19" s="272"/>
      <c r="S19" s="77">
        <f t="shared" si="0"/>
        <v>391216</v>
      </c>
      <c r="T19" s="17"/>
    </row>
    <row r="20" spans="1:20" ht="12" customHeight="1" x14ac:dyDescent="0.2">
      <c r="A20" s="6"/>
      <c r="B20" s="6"/>
      <c r="C20" s="13"/>
      <c r="D20" s="19">
        <f t="shared" si="1"/>
        <v>9</v>
      </c>
      <c r="E20" s="70" t="str">
        <f>IF(OR('Services - NHC'!E18="",'Services - NHC'!E18="[Enter service]"),"",'Services - NHC'!E18)</f>
        <v>Information Services</v>
      </c>
      <c r="F20" s="71" t="str">
        <f>IF(OR('Services - NHC'!F18="",'Services - NHC'!F18="[Select]"),"",'Services - NHC'!F18)</f>
        <v>Internal</v>
      </c>
      <c r="G20" s="15"/>
      <c r="H20" s="270"/>
      <c r="I20" s="270"/>
      <c r="J20" s="270"/>
      <c r="K20" s="270"/>
      <c r="L20" s="270"/>
      <c r="M20" s="270"/>
      <c r="N20" s="270"/>
      <c r="O20" s="270"/>
      <c r="P20" s="270"/>
      <c r="Q20" s="271">
        <v>13306</v>
      </c>
      <c r="R20" s="272"/>
      <c r="S20" s="77">
        <f t="shared" si="0"/>
        <v>13306</v>
      </c>
      <c r="T20" s="17"/>
    </row>
    <row r="21" spans="1:20" ht="12" customHeight="1" x14ac:dyDescent="0.2">
      <c r="A21" s="6"/>
      <c r="B21" s="6"/>
      <c r="C21" s="13"/>
      <c r="D21" s="19">
        <f t="shared" si="1"/>
        <v>10</v>
      </c>
      <c r="E21" s="70" t="str">
        <f>IF(OR('Services - NHC'!E19="",'Services - NHC'!E19="[Enter service]"),"",'Services - NHC'!E19)</f>
        <v>Whole of Organisation</v>
      </c>
      <c r="F21" s="71" t="str">
        <f>IF(OR('Services - NHC'!F19="",'Services - NHC'!F19="[Select]"),"",'Services - NHC'!F19)</f>
        <v>Mixed</v>
      </c>
      <c r="G21" s="15"/>
      <c r="H21" s="270"/>
      <c r="I21" s="270"/>
      <c r="J21" s="270">
        <v>12055974</v>
      </c>
      <c r="K21" s="270"/>
      <c r="L21" s="270"/>
      <c r="M21" s="270"/>
      <c r="N21" s="270"/>
      <c r="O21" s="270">
        <v>1564000</v>
      </c>
      <c r="P21" s="270">
        <v>10622000</v>
      </c>
      <c r="Q21" s="271"/>
      <c r="R21" s="272"/>
      <c r="S21" s="77">
        <f t="shared" si="0"/>
        <v>24241974</v>
      </c>
      <c r="T21" s="17"/>
    </row>
    <row r="22" spans="1:20" ht="12" customHeight="1" x14ac:dyDescent="0.2">
      <c r="A22" s="6"/>
      <c r="B22" s="6"/>
      <c r="C22" s="13"/>
      <c r="D22" s="19">
        <f t="shared" si="1"/>
        <v>11</v>
      </c>
      <c r="E22" s="70" t="str">
        <f>IF(OR('Services - NHC'!E20="",'Services - NHC'!E20="[Enter service]"),"",'Services - NHC'!E20)</f>
        <v>Mayor &amp; Councillor Support</v>
      </c>
      <c r="F22" s="71" t="str">
        <f>IF(OR('Services - NHC'!F20="",'Services - NHC'!F20="[Select]"),"",'Services - NHC'!F20)</f>
        <v>Mixed</v>
      </c>
      <c r="G22" s="15"/>
      <c r="H22" s="270"/>
      <c r="I22" s="270"/>
      <c r="J22" s="270"/>
      <c r="K22" s="270"/>
      <c r="L22" s="270"/>
      <c r="M22" s="270"/>
      <c r="N22" s="270"/>
      <c r="O22" s="270"/>
      <c r="P22" s="270"/>
      <c r="Q22" s="271"/>
      <c r="R22" s="272"/>
      <c r="S22" s="77">
        <f t="shared" si="0"/>
        <v>0</v>
      </c>
      <c r="T22" s="17"/>
    </row>
    <row r="23" spans="1:20" ht="12" customHeight="1" x14ac:dyDescent="0.2">
      <c r="A23" s="6"/>
      <c r="B23" s="6"/>
      <c r="C23" s="13"/>
      <c r="D23" s="19">
        <f t="shared" si="1"/>
        <v>12</v>
      </c>
      <c r="E23" s="70" t="str">
        <f>IF(OR('Services - NHC'!E21="",'Services - NHC'!E21="[Enter service]"),"",'Services - NHC'!E21)</f>
        <v>Policy &amp; Project Strategist</v>
      </c>
      <c r="F23" s="71" t="str">
        <f>IF(OR('Services - NHC'!F21="",'Services - NHC'!F21="[Select]"),"",'Services - NHC'!F21)</f>
        <v>Mixed</v>
      </c>
      <c r="G23" s="15"/>
      <c r="H23" s="270"/>
      <c r="I23" s="270"/>
      <c r="J23" s="270"/>
      <c r="K23" s="270"/>
      <c r="L23" s="270"/>
      <c r="M23" s="270"/>
      <c r="N23" s="270"/>
      <c r="O23" s="270"/>
      <c r="P23" s="270"/>
      <c r="Q23" s="271"/>
      <c r="R23" s="272"/>
      <c r="S23" s="77">
        <f t="shared" si="0"/>
        <v>0</v>
      </c>
      <c r="T23" s="17"/>
    </row>
    <row r="24" spans="1:20" ht="12" customHeight="1" x14ac:dyDescent="0.2">
      <c r="A24" s="6"/>
      <c r="B24" s="6"/>
      <c r="C24" s="13"/>
      <c r="D24" s="19">
        <f t="shared" si="1"/>
        <v>13</v>
      </c>
      <c r="E24" s="70" t="str">
        <f>IF(OR('Services - NHC'!E22="",'Services - NHC'!E22="[Enter service]"),"",'Services - NHC'!E22)</f>
        <v>CEO</v>
      </c>
      <c r="F24" s="71" t="str">
        <f>IF(OR('Services - NHC'!F22="",'Services - NHC'!F22="[Select]"),"",'Services - NHC'!F22)</f>
        <v>Mixed</v>
      </c>
      <c r="G24" s="15"/>
      <c r="H24" s="270"/>
      <c r="I24" s="270"/>
      <c r="J24" s="270"/>
      <c r="K24" s="270"/>
      <c r="L24" s="270"/>
      <c r="M24" s="270"/>
      <c r="N24" s="270"/>
      <c r="O24" s="270"/>
      <c r="P24" s="270"/>
      <c r="Q24" s="271"/>
      <c r="R24" s="272"/>
      <c r="S24" s="77">
        <f t="shared" si="0"/>
        <v>0</v>
      </c>
      <c r="T24" s="17"/>
    </row>
    <row r="25" spans="1:20" ht="12" customHeight="1" x14ac:dyDescent="0.2">
      <c r="A25" s="6"/>
      <c r="B25" s="6"/>
      <c r="C25" s="13"/>
      <c r="D25" s="19">
        <f t="shared" si="1"/>
        <v>14</v>
      </c>
      <c r="E25" s="70" t="str">
        <f>IF(OR('Services - NHC'!E23="",'Services - NHC'!E23="[Enter service]"),"",'Services - NHC'!E23)</f>
        <v>Governance &amp; Administration</v>
      </c>
      <c r="F25" s="71" t="str">
        <f>IF(OR('Services - NHC'!F23="",'Services - NHC'!F23="[Select]"),"",'Services - NHC'!F23)</f>
        <v>Mixed</v>
      </c>
      <c r="G25" s="15"/>
      <c r="H25" s="270"/>
      <c r="I25" s="270">
        <v>3500</v>
      </c>
      <c r="J25" s="270"/>
      <c r="K25" s="270"/>
      <c r="L25" s="270"/>
      <c r="M25" s="270"/>
      <c r="N25" s="270"/>
      <c r="O25" s="270"/>
      <c r="P25" s="270"/>
      <c r="Q25" s="271"/>
      <c r="R25" s="272"/>
      <c r="S25" s="77">
        <f t="shared" si="0"/>
        <v>3500</v>
      </c>
      <c r="T25" s="17"/>
    </row>
    <row r="26" spans="1:20" ht="12" customHeight="1" x14ac:dyDescent="0.2">
      <c r="A26" s="6"/>
      <c r="B26" s="6"/>
      <c r="C26" s="13"/>
      <c r="D26" s="19">
        <f t="shared" si="1"/>
        <v>15</v>
      </c>
      <c r="E26" s="70" t="str">
        <f>IF(OR('Services - NHC'!E24="",'Services - NHC'!E24="[Enter service]"),"",'Services - NHC'!E24)</f>
        <v>Major Projects</v>
      </c>
      <c r="F26" s="71" t="str">
        <f>IF(OR('Services - NHC'!F24="",'Services - NHC'!F24="[Select]"),"",'Services - NHC'!F24)</f>
        <v>Mixed</v>
      </c>
      <c r="G26" s="15"/>
      <c r="H26" s="270">
        <v>105616</v>
      </c>
      <c r="I26" s="270">
        <v>12628</v>
      </c>
      <c r="J26" s="270"/>
      <c r="K26" s="270"/>
      <c r="L26" s="270"/>
      <c r="M26" s="270"/>
      <c r="N26" s="270"/>
      <c r="O26" s="270"/>
      <c r="P26" s="270"/>
      <c r="Q26" s="271"/>
      <c r="R26" s="272"/>
      <c r="S26" s="77">
        <f t="shared" si="0"/>
        <v>118244</v>
      </c>
      <c r="T26" s="17"/>
    </row>
    <row r="27" spans="1:20" ht="12" customHeight="1" x14ac:dyDescent="0.2">
      <c r="A27" s="6"/>
      <c r="B27" s="6"/>
      <c r="C27" s="13"/>
      <c r="D27" s="19">
        <f t="shared" si="1"/>
        <v>16</v>
      </c>
      <c r="E27" s="70" t="str">
        <f>IF(OR('Services - NHC'!E25="",'Services - NHC'!E25="[Enter service]"),"",'Services - NHC'!E25)</f>
        <v>Building</v>
      </c>
      <c r="F27" s="71" t="str">
        <f>IF(OR('Services - NHC'!F25="",'Services - NHC'!F25="[Select]"),"",'Services - NHC'!F25)</f>
        <v>External</v>
      </c>
      <c r="G27" s="15"/>
      <c r="H27" s="270"/>
      <c r="I27" s="270">
        <v>442274</v>
      </c>
      <c r="J27" s="270"/>
      <c r="K27" s="270"/>
      <c r="L27" s="270"/>
      <c r="M27" s="270"/>
      <c r="N27" s="270"/>
      <c r="O27" s="270"/>
      <c r="P27" s="270"/>
      <c r="Q27" s="271"/>
      <c r="R27" s="272"/>
      <c r="S27" s="77">
        <f t="shared" si="0"/>
        <v>442274</v>
      </c>
      <c r="T27" s="17"/>
    </row>
    <row r="28" spans="1:20" ht="12" customHeight="1" x14ac:dyDescent="0.2">
      <c r="A28" s="6"/>
      <c r="B28" s="6"/>
      <c r="C28" s="13"/>
      <c r="D28" s="19">
        <f t="shared" si="1"/>
        <v>17</v>
      </c>
      <c r="E28" s="70" t="str">
        <f>IF(OR('Services - NHC'!E26="",'Services - NHC'!E26="[Enter service]"),"",'Services - NHC'!E26)</f>
        <v>City Services</v>
      </c>
      <c r="F28" s="71" t="str">
        <f>IF(OR('Services - NHC'!F26="",'Services - NHC'!F26="[Select]"),"",'Services - NHC'!F26)</f>
        <v>External</v>
      </c>
      <c r="G28" s="15"/>
      <c r="H28" s="270">
        <v>8500</v>
      </c>
      <c r="I28" s="270">
        <v>4888119</v>
      </c>
      <c r="J28" s="270"/>
      <c r="K28" s="270"/>
      <c r="L28" s="270"/>
      <c r="M28" s="270"/>
      <c r="N28" s="270"/>
      <c r="O28" s="270"/>
      <c r="P28" s="270"/>
      <c r="Q28" s="271">
        <v>5000</v>
      </c>
      <c r="R28" s="272"/>
      <c r="S28" s="77">
        <f t="shared" si="0"/>
        <v>4901619</v>
      </c>
      <c r="T28" s="17"/>
    </row>
    <row r="29" spans="1:20" ht="12" customHeight="1" x14ac:dyDescent="0.2">
      <c r="A29" s="6"/>
      <c r="B29" s="6"/>
      <c r="C29" s="13"/>
      <c r="D29" s="19">
        <f t="shared" si="1"/>
        <v>18</v>
      </c>
      <c r="E29" s="70" t="str">
        <f>IF(OR('Services - NHC'!E27="",'Services - NHC'!E27="[Enter service]"),"",'Services - NHC'!E27)</f>
        <v>Property Management</v>
      </c>
      <c r="F29" s="71" t="str">
        <f>IF(OR('Services - NHC'!F27="",'Services - NHC'!F27="[Select]"),"",'Services - NHC'!F27)</f>
        <v>Mixed</v>
      </c>
      <c r="G29" s="15"/>
      <c r="H29" s="270"/>
      <c r="I29" s="270">
        <v>5000</v>
      </c>
      <c r="J29" s="270"/>
      <c r="K29" s="270"/>
      <c r="L29" s="270"/>
      <c r="M29" s="270"/>
      <c r="N29" s="270"/>
      <c r="O29" s="270"/>
      <c r="P29" s="270"/>
      <c r="Q29" s="271">
        <v>921459</v>
      </c>
      <c r="R29" s="272"/>
      <c r="S29" s="77">
        <f t="shared" si="0"/>
        <v>926459</v>
      </c>
      <c r="T29" s="17"/>
    </row>
    <row r="30" spans="1:20" ht="12" customHeight="1" x14ac:dyDescent="0.2">
      <c r="A30" s="6"/>
      <c r="B30" s="6"/>
      <c r="C30" s="13"/>
      <c r="D30" s="19">
        <f t="shared" si="1"/>
        <v>19</v>
      </c>
      <c r="E30" s="70" t="str">
        <f>IF(OR('Services - NHC'!E28="",'Services - NHC'!E28="[Enter service]"),"",'Services - NHC'!E28)</f>
        <v>Community Amenity</v>
      </c>
      <c r="F30" s="71" t="str">
        <f>IF(OR('Services - NHC'!F28="",'Services - NHC'!F28="[Select]"),"",'Services - NHC'!F28)</f>
        <v>External</v>
      </c>
      <c r="G30" s="15"/>
      <c r="H30" s="270">
        <v>1185501</v>
      </c>
      <c r="I30" s="270">
        <v>6348491</v>
      </c>
      <c r="J30" s="270">
        <v>240000</v>
      </c>
      <c r="K30" s="270"/>
      <c r="L30" s="270"/>
      <c r="M30" s="270"/>
      <c r="N30" s="270"/>
      <c r="O30" s="270"/>
      <c r="P30" s="270"/>
      <c r="Q30" s="271">
        <v>10000</v>
      </c>
      <c r="R30" s="272"/>
      <c r="S30" s="77">
        <f t="shared" si="0"/>
        <v>7783992</v>
      </c>
      <c r="T30" s="17"/>
    </row>
    <row r="31" spans="1:20" ht="12" customHeight="1" x14ac:dyDescent="0.2">
      <c r="A31" s="6"/>
      <c r="B31" s="6"/>
      <c r="C31" s="13"/>
      <c r="D31" s="19">
        <f t="shared" si="1"/>
        <v>20</v>
      </c>
      <c r="E31" s="70" t="str">
        <f>IF(OR('Services - NHC'!E29="",'Services - NHC'!E29="[Enter service]"),"",'Services - NHC'!E29)</f>
        <v>Environmental Services</v>
      </c>
      <c r="F31" s="71" t="str">
        <f>IF(OR('Services - NHC'!F29="",'Services - NHC'!F29="[Select]"),"",'Services - NHC'!F29)</f>
        <v>External</v>
      </c>
      <c r="G31" s="15"/>
      <c r="H31" s="270">
        <v>617500</v>
      </c>
      <c r="I31" s="270">
        <v>500</v>
      </c>
      <c r="J31" s="270"/>
      <c r="K31" s="270"/>
      <c r="L31" s="270"/>
      <c r="M31" s="270"/>
      <c r="N31" s="270"/>
      <c r="O31" s="270"/>
      <c r="P31" s="270"/>
      <c r="Q31" s="271"/>
      <c r="R31" s="272"/>
      <c r="S31" s="77">
        <f t="shared" si="0"/>
        <v>618000</v>
      </c>
      <c r="T31" s="17"/>
    </row>
    <row r="32" spans="1:20" ht="12" customHeight="1" x14ac:dyDescent="0.2">
      <c r="A32" s="6"/>
      <c r="B32" s="6"/>
      <c r="C32" s="13"/>
      <c r="D32" s="19">
        <f t="shared" si="1"/>
        <v>21</v>
      </c>
      <c r="E32" s="70" t="str">
        <f>IF(OR('Services - NHC'!E30="",'Services - NHC'!E30="[Enter service]"),"",'Services - NHC'!E30)</f>
        <v>Facilities</v>
      </c>
      <c r="F32" s="71" t="str">
        <f>IF(OR('Services - NHC'!F30="",'Services - NHC'!F30="[Select]"),"",'Services - NHC'!F30)</f>
        <v>External</v>
      </c>
      <c r="G32" s="15"/>
      <c r="H32" s="270"/>
      <c r="I32" s="270"/>
      <c r="J32" s="270"/>
      <c r="K32" s="270"/>
      <c r="L32" s="270"/>
      <c r="M32" s="270"/>
      <c r="N32" s="270"/>
      <c r="O32" s="270"/>
      <c r="P32" s="270"/>
      <c r="Q32" s="271"/>
      <c r="R32" s="272"/>
      <c r="S32" s="77">
        <f t="shared" si="0"/>
        <v>0</v>
      </c>
      <c r="T32" s="17"/>
    </row>
    <row r="33" spans="1:20" ht="12" customHeight="1" x14ac:dyDescent="0.2">
      <c r="A33" s="6"/>
      <c r="B33" s="6"/>
      <c r="C33" s="13"/>
      <c r="D33" s="19">
        <f t="shared" si="1"/>
        <v>22</v>
      </c>
      <c r="E33" s="70" t="str">
        <f>IF(OR('Services - NHC'!E31="",'Services - NHC'!E31="[Enter service]"),"",'Services - NHC'!E31)</f>
        <v>Growth &amp; Development</v>
      </c>
      <c r="F33" s="71" t="str">
        <f>IF(OR('Services - NHC'!F31="",'Services - NHC'!F31="[Select]"),"",'Services - NHC'!F31)</f>
        <v>Mixed</v>
      </c>
      <c r="G33" s="15"/>
      <c r="H33" s="270"/>
      <c r="I33" s="270"/>
      <c r="J33" s="270"/>
      <c r="K33" s="270"/>
      <c r="L33" s="270"/>
      <c r="M33" s="270"/>
      <c r="N33" s="270"/>
      <c r="O33" s="270"/>
      <c r="P33" s="270">
        <v>11898000</v>
      </c>
      <c r="Q33" s="271"/>
      <c r="R33" s="272"/>
      <c r="S33" s="77">
        <f t="shared" si="0"/>
        <v>11898000</v>
      </c>
      <c r="T33" s="17"/>
    </row>
    <row r="34" spans="1:20" ht="12" customHeight="1" x14ac:dyDescent="0.2">
      <c r="A34" s="6"/>
      <c r="B34" s="6"/>
      <c r="C34" s="13"/>
      <c r="D34" s="19">
        <f t="shared" si="1"/>
        <v>23</v>
      </c>
      <c r="E34" s="70" t="str">
        <f>IF(OR('Services - NHC'!E32="",'Services - NHC'!E32="[Enter service]"),"",'Services - NHC'!E32)</f>
        <v>Infrastructure Design &amp; Delivery</v>
      </c>
      <c r="F34" s="71" t="str">
        <f>IF(OR('Services - NHC'!F32="",'Services - NHC'!F32="[Select]"),"",'Services - NHC'!F32)</f>
        <v>External</v>
      </c>
      <c r="G34" s="15"/>
      <c r="H34" s="270">
        <v>719500</v>
      </c>
      <c r="I34" s="270">
        <v>1000</v>
      </c>
      <c r="J34" s="270"/>
      <c r="K34" s="270">
        <v>2000000</v>
      </c>
      <c r="L34" s="270"/>
      <c r="M34" s="270"/>
      <c r="N34" s="270"/>
      <c r="O34" s="270"/>
      <c r="P34" s="270"/>
      <c r="Q34" s="271">
        <v>6600</v>
      </c>
      <c r="R34" s="272"/>
      <c r="S34" s="77">
        <f t="shared" si="0"/>
        <v>2727100</v>
      </c>
      <c r="T34" s="17"/>
    </row>
    <row r="35" spans="1:20" ht="12" customHeight="1" x14ac:dyDescent="0.2">
      <c r="A35" s="6"/>
      <c r="B35" s="6"/>
      <c r="C35" s="13"/>
      <c r="D35" s="19">
        <f t="shared" si="1"/>
        <v>24</v>
      </c>
      <c r="E35" s="70" t="str">
        <f>IF(OR('Services - NHC'!E33="",'Services - NHC'!E33="[Enter service]"),"",'Services - NHC'!E33)</f>
        <v>Ballarat Regional Tourism</v>
      </c>
      <c r="F35" s="71" t="str">
        <f>IF(OR('Services - NHC'!F33="",'Services - NHC'!F33="[Select]"),"",'Services - NHC'!F33)</f>
        <v>External</v>
      </c>
      <c r="G35" s="15"/>
      <c r="H35" s="270"/>
      <c r="I35" s="270"/>
      <c r="J35" s="270"/>
      <c r="K35" s="270"/>
      <c r="L35" s="270"/>
      <c r="M35" s="270"/>
      <c r="N35" s="270"/>
      <c r="O35" s="270"/>
      <c r="P35" s="270"/>
      <c r="Q35" s="271"/>
      <c r="R35" s="272"/>
      <c r="S35" s="77">
        <f t="shared" si="0"/>
        <v>0</v>
      </c>
      <c r="T35" s="17"/>
    </row>
    <row r="36" spans="1:20" ht="12" customHeight="1" x14ac:dyDescent="0.2">
      <c r="A36" s="6"/>
      <c r="B36" s="6"/>
      <c r="C36" s="13"/>
      <c r="D36" s="19">
        <f t="shared" si="1"/>
        <v>25</v>
      </c>
      <c r="E36" s="70" t="str">
        <f>IF(OR('Services - NHC'!E34="",'Services - NHC'!E34="[Enter service]"),"",'Services - NHC'!E34)</f>
        <v>Economic Development</v>
      </c>
      <c r="F36" s="71" t="str">
        <f>IF(OR('Services - NHC'!F34="",'Services - NHC'!F34="[Select]"),"",'Services - NHC'!F34)</f>
        <v>External</v>
      </c>
      <c r="G36" s="15"/>
      <c r="H36" s="270"/>
      <c r="I36" s="270"/>
      <c r="J36" s="270"/>
      <c r="K36" s="270"/>
      <c r="L36" s="270"/>
      <c r="M36" s="270"/>
      <c r="N36" s="270"/>
      <c r="O36" s="270"/>
      <c r="P36" s="270"/>
      <c r="Q36" s="271"/>
      <c r="R36" s="272"/>
      <c r="S36" s="77">
        <f t="shared" si="0"/>
        <v>0</v>
      </c>
      <c r="T36" s="17"/>
    </row>
    <row r="37" spans="1:20" ht="12" customHeight="1" x14ac:dyDescent="0.2">
      <c r="A37" s="6"/>
      <c r="B37" s="6"/>
      <c r="C37" s="13"/>
      <c r="D37" s="19">
        <f t="shared" si="1"/>
        <v>26</v>
      </c>
      <c r="E37" s="70" t="str">
        <f>IF(OR('Services - NHC'!E35="",'Services - NHC'!E35="[Enter service]"),"",'Services - NHC'!E35)</f>
        <v>Her Majesty's Theatre</v>
      </c>
      <c r="F37" s="71" t="str">
        <f>IF(OR('Services - NHC'!F35="",'Services - NHC'!F35="[Select]"),"",'Services - NHC'!F35)</f>
        <v>External</v>
      </c>
      <c r="G37" s="15"/>
      <c r="H37" s="270"/>
      <c r="I37" s="270">
        <v>957400</v>
      </c>
      <c r="J37" s="270">
        <v>95000</v>
      </c>
      <c r="K37" s="270"/>
      <c r="L37" s="270"/>
      <c r="M37" s="270"/>
      <c r="N37" s="270"/>
      <c r="O37" s="270"/>
      <c r="P37" s="270"/>
      <c r="Q37" s="271"/>
      <c r="R37" s="272"/>
      <c r="S37" s="77">
        <f t="shared" si="0"/>
        <v>1052400</v>
      </c>
      <c r="T37" s="17"/>
    </row>
    <row r="38" spans="1:20" ht="12" customHeight="1" x14ac:dyDescent="0.2">
      <c r="A38" s="6"/>
      <c r="B38" s="6"/>
      <c r="C38" s="13"/>
      <c r="D38" s="19">
        <f t="shared" si="1"/>
        <v>27</v>
      </c>
      <c r="E38" s="70" t="str">
        <f>IF(OR('Services - NHC'!E36="",'Services - NHC'!E36="[Enter service]"),"",'Services - NHC'!E36)</f>
        <v>M.A.D.E.</v>
      </c>
      <c r="F38" s="71" t="str">
        <f>IF(OR('Services - NHC'!F36="",'Services - NHC'!F36="[Select]"),"",'Services - NHC'!F36)</f>
        <v>External</v>
      </c>
      <c r="G38" s="15"/>
      <c r="H38" s="270"/>
      <c r="I38" s="270"/>
      <c r="J38" s="270"/>
      <c r="K38" s="270"/>
      <c r="L38" s="270"/>
      <c r="M38" s="270"/>
      <c r="N38" s="270"/>
      <c r="O38" s="270"/>
      <c r="P38" s="270"/>
      <c r="Q38" s="271"/>
      <c r="R38" s="272"/>
      <c r="S38" s="77">
        <f t="shared" si="0"/>
        <v>0</v>
      </c>
      <c r="T38" s="17"/>
    </row>
    <row r="39" spans="1:20" ht="12" customHeight="1" x14ac:dyDescent="0.2">
      <c r="A39" s="6"/>
      <c r="B39" s="6"/>
      <c r="C39" s="13"/>
      <c r="D39" s="19">
        <f t="shared" si="1"/>
        <v>28</v>
      </c>
      <c r="E39" s="70" t="str">
        <f>IF(OR('Services - NHC'!E37="",'Services - NHC'!E37="[Enter service]"),"",'Services - NHC'!E37)</f>
        <v>Statutory Planning</v>
      </c>
      <c r="F39" s="71" t="str">
        <f>IF(OR('Services - NHC'!F37="",'Services - NHC'!F37="[Select]"),"",'Services - NHC'!F37)</f>
        <v>External</v>
      </c>
      <c r="G39" s="15"/>
      <c r="H39" s="270">
        <v>608000</v>
      </c>
      <c r="I39" s="270">
        <v>115000</v>
      </c>
      <c r="J39" s="270"/>
      <c r="K39" s="270"/>
      <c r="L39" s="270"/>
      <c r="M39" s="270"/>
      <c r="N39" s="270"/>
      <c r="O39" s="270"/>
      <c r="P39" s="270"/>
      <c r="Q39" s="271"/>
      <c r="R39" s="272"/>
      <c r="S39" s="77">
        <f t="shared" si="0"/>
        <v>723000</v>
      </c>
      <c r="T39" s="17"/>
    </row>
    <row r="40" spans="1:20" ht="12" customHeight="1" x14ac:dyDescent="0.2">
      <c r="A40" s="6"/>
      <c r="B40" s="6"/>
      <c r="C40" s="13"/>
      <c r="D40" s="19">
        <f t="shared" si="1"/>
        <v>29</v>
      </c>
      <c r="E40" s="70" t="str">
        <f>IF(OR('Services - NHC'!E38="",'Services - NHC'!E38="[Enter service]"),"",'Services - NHC'!E38)</f>
        <v>Art Gallery Ballarat</v>
      </c>
      <c r="F40" s="71" t="str">
        <f>IF(OR('Services - NHC'!F38="",'Services - NHC'!F38="[Select]"),"",'Services - NHC'!F38)</f>
        <v>External</v>
      </c>
      <c r="G40" s="15"/>
      <c r="H40" s="270"/>
      <c r="I40" s="270">
        <v>874000</v>
      </c>
      <c r="J40" s="270">
        <v>164000</v>
      </c>
      <c r="K40" s="270"/>
      <c r="L40" s="270"/>
      <c r="M40" s="270"/>
      <c r="N40" s="270"/>
      <c r="O40" s="270"/>
      <c r="P40" s="270"/>
      <c r="Q40" s="271"/>
      <c r="R40" s="272"/>
      <c r="S40" s="77">
        <f t="shared" si="0"/>
        <v>1038000</v>
      </c>
      <c r="T40" s="17"/>
    </row>
    <row r="41" spans="1:20" ht="12" customHeight="1" x14ac:dyDescent="0.2">
      <c r="A41" s="6"/>
      <c r="B41" s="6"/>
      <c r="C41" s="13"/>
      <c r="D41" s="19">
        <f t="shared" si="1"/>
        <v>30</v>
      </c>
      <c r="E41" s="70" t="str">
        <f>IF(OR('Services - NHC'!E39="",'Services - NHC'!E39="[Enter service]"),"",'Services - NHC'!E39)</f>
        <v>Arts &amp; Culture</v>
      </c>
      <c r="F41" s="71" t="str">
        <f>IF(OR('Services - NHC'!F39="",'Services - NHC'!F39="[Select]"),"",'Services - NHC'!F39)</f>
        <v>External</v>
      </c>
      <c r="G41" s="15"/>
      <c r="H41" s="270"/>
      <c r="I41" s="270"/>
      <c r="J41" s="270"/>
      <c r="K41" s="270"/>
      <c r="L41" s="270"/>
      <c r="M41" s="270"/>
      <c r="N41" s="270"/>
      <c r="O41" s="270"/>
      <c r="P41" s="270"/>
      <c r="Q41" s="271"/>
      <c r="R41" s="272"/>
      <c r="S41" s="77">
        <f t="shared" si="0"/>
        <v>0</v>
      </c>
      <c r="T41" s="17"/>
    </row>
    <row r="42" spans="1:20" ht="12" customHeight="1" x14ac:dyDescent="0.2">
      <c r="A42" s="6"/>
      <c r="B42" s="6"/>
      <c r="C42" s="13"/>
      <c r="D42" s="19">
        <f t="shared" si="1"/>
        <v>31</v>
      </c>
      <c r="E42" s="70" t="str">
        <f>IF(OR('Services - NHC'!E40="",'Services - NHC'!E40="[Enter service]"),"",'Services - NHC'!E40)</f>
        <v>City Strategy</v>
      </c>
      <c r="F42" s="71" t="str">
        <f>IF(OR('Services - NHC'!F40="",'Services - NHC'!F40="[Select]"),"",'Services - NHC'!F40)</f>
        <v>Mixed</v>
      </c>
      <c r="G42" s="15"/>
      <c r="H42" s="270"/>
      <c r="I42" s="270"/>
      <c r="J42" s="270">
        <v>300000</v>
      </c>
      <c r="K42" s="270"/>
      <c r="L42" s="270"/>
      <c r="M42" s="270"/>
      <c r="N42" s="270"/>
      <c r="O42" s="270">
        <v>618000</v>
      </c>
      <c r="P42" s="270"/>
      <c r="Q42" s="271">
        <v>35000</v>
      </c>
      <c r="R42" s="272"/>
      <c r="S42" s="77">
        <f t="shared" si="0"/>
        <v>953000</v>
      </c>
      <c r="T42" s="17"/>
    </row>
    <row r="43" spans="1:20" ht="12" customHeight="1" x14ac:dyDescent="0.2">
      <c r="A43" s="6"/>
      <c r="B43" s="6"/>
      <c r="C43" s="13"/>
      <c r="D43" s="19">
        <f t="shared" si="1"/>
        <v>32</v>
      </c>
      <c r="E43" s="70" t="str">
        <f>IF(OR('Services - NHC'!E41="",'Services - NHC'!E41="[Enter service]"),"",'Services - NHC'!E41)</f>
        <v>Community Events</v>
      </c>
      <c r="F43" s="71" t="str">
        <f>IF(OR('Services - NHC'!F41="",'Services - NHC'!F41="[Select]"),"",'Services - NHC'!F41)</f>
        <v>Mixed</v>
      </c>
      <c r="G43" s="15"/>
      <c r="H43" s="270"/>
      <c r="I43" s="270"/>
      <c r="J43" s="270"/>
      <c r="K43" s="270"/>
      <c r="L43" s="270"/>
      <c r="M43" s="270"/>
      <c r="N43" s="270"/>
      <c r="O43" s="270"/>
      <c r="P43" s="270"/>
      <c r="Q43" s="271"/>
      <c r="R43" s="272"/>
      <c r="S43" s="77">
        <f t="shared" si="0"/>
        <v>0</v>
      </c>
      <c r="T43" s="17"/>
    </row>
    <row r="44" spans="1:20" ht="12" customHeight="1" x14ac:dyDescent="0.2">
      <c r="A44" s="6"/>
      <c r="B44" s="6"/>
      <c r="C44" s="13"/>
      <c r="D44" s="19">
        <f t="shared" si="1"/>
        <v>33</v>
      </c>
      <c r="E44" s="70" t="str">
        <f>IF(OR('Services - NHC'!E42="",'Services - NHC'!E42="[Enter service]"),"",'Services - NHC'!E42)</f>
        <v>Family and Children Services</v>
      </c>
      <c r="F44" s="71" t="str">
        <f>IF(OR('Services - NHC'!F42="",'Services - NHC'!F42="[Select]"),"",'Services - NHC'!F42)</f>
        <v>External</v>
      </c>
      <c r="G44" s="15"/>
      <c r="H44" s="270"/>
      <c r="I44" s="270">
        <v>2880460</v>
      </c>
      <c r="J44" s="270">
        <v>4303488</v>
      </c>
      <c r="K44" s="270"/>
      <c r="L44" s="270"/>
      <c r="M44" s="270"/>
      <c r="N44" s="270"/>
      <c r="O44" s="270"/>
      <c r="P44" s="270"/>
      <c r="Q44" s="271"/>
      <c r="R44" s="272"/>
      <c r="S44" s="77">
        <f t="shared" si="0"/>
        <v>7183948</v>
      </c>
      <c r="T44" s="17"/>
    </row>
    <row r="45" spans="1:20" ht="12" customHeight="1" x14ac:dyDescent="0.2">
      <c r="A45" s="6"/>
      <c r="B45" s="6"/>
      <c r="C45" s="13"/>
      <c r="D45" s="19">
        <f t="shared" si="1"/>
        <v>34</v>
      </c>
      <c r="E45" s="70" t="str">
        <f>IF(OR('Services - NHC'!E43="",'Services - NHC'!E43="[Enter service]"),"",'Services - NHC'!E43)</f>
        <v>Peoples &amp; Communities</v>
      </c>
      <c r="F45" s="71" t="str">
        <f>IF(OR('Services - NHC'!F43="",'Services - NHC'!F43="[Select]"),"",'Services - NHC'!F43)</f>
        <v>Mixed</v>
      </c>
      <c r="G45" s="15"/>
      <c r="H45" s="270"/>
      <c r="I45" s="270"/>
      <c r="J45" s="270"/>
      <c r="K45" s="270"/>
      <c r="L45" s="270"/>
      <c r="M45" s="270"/>
      <c r="N45" s="270"/>
      <c r="O45" s="270"/>
      <c r="P45" s="270"/>
      <c r="Q45" s="271"/>
      <c r="R45" s="272"/>
      <c r="S45" s="77">
        <f t="shared" si="0"/>
        <v>0</v>
      </c>
      <c r="T45" s="17"/>
    </row>
    <row r="46" spans="1:20" ht="12" customHeight="1" x14ac:dyDescent="0.2">
      <c r="A46" s="6"/>
      <c r="B46" s="6"/>
      <c r="C46" s="13"/>
      <c r="D46" s="19">
        <f t="shared" si="1"/>
        <v>35</v>
      </c>
      <c r="E46" s="70" t="str">
        <f>IF(OR('Services - NHC'!E44="",'Services - NHC'!E44="[Enter service]"),"",'Services - NHC'!E44)</f>
        <v>Community Care &amp; Access</v>
      </c>
      <c r="F46" s="71" t="str">
        <f>IF(OR('Services - NHC'!F44="",'Services - NHC'!F44="[Select]"),"",'Services - NHC'!F44)</f>
        <v>External</v>
      </c>
      <c r="G46" s="15"/>
      <c r="H46" s="270"/>
      <c r="I46" s="270">
        <v>1598365</v>
      </c>
      <c r="J46" s="270">
        <v>5298486</v>
      </c>
      <c r="K46" s="270"/>
      <c r="L46" s="270"/>
      <c r="M46" s="270"/>
      <c r="N46" s="270"/>
      <c r="O46" s="270"/>
      <c r="P46" s="270"/>
      <c r="Q46" s="271">
        <v>6751</v>
      </c>
      <c r="R46" s="272"/>
      <c r="S46" s="77">
        <f t="shared" si="0"/>
        <v>6903602</v>
      </c>
      <c r="T46" s="17"/>
    </row>
    <row r="47" spans="1:20" ht="12" customHeight="1" x14ac:dyDescent="0.2">
      <c r="A47" s="6"/>
      <c r="B47" s="6"/>
      <c r="C47" s="13"/>
      <c r="D47" s="19">
        <f t="shared" si="1"/>
        <v>36</v>
      </c>
      <c r="E47" s="70" t="str">
        <f>IF(OR('Services - NHC'!E45="",'Services - NHC'!E45="[Enter service]"),"",'Services - NHC'!E45)</f>
        <v>Community Development</v>
      </c>
      <c r="F47" s="71" t="str">
        <f>IF(OR('Services - NHC'!F45="",'Services - NHC'!F45="[Select]"),"",'Services - NHC'!F45)</f>
        <v>External</v>
      </c>
      <c r="G47" s="15"/>
      <c r="H47" s="270"/>
      <c r="I47" s="270"/>
      <c r="J47" s="270">
        <v>327373</v>
      </c>
      <c r="K47" s="270"/>
      <c r="L47" s="270"/>
      <c r="M47" s="270"/>
      <c r="N47" s="270"/>
      <c r="O47" s="270"/>
      <c r="P47" s="270"/>
      <c r="Q47" s="271"/>
      <c r="R47" s="272"/>
      <c r="S47" s="77">
        <f t="shared" si="0"/>
        <v>327373</v>
      </c>
      <c r="T47" s="17"/>
    </row>
    <row r="48" spans="1:20" ht="12" customHeight="1" x14ac:dyDescent="0.2">
      <c r="A48" s="6"/>
      <c r="B48" s="6"/>
      <c r="C48" s="13"/>
      <c r="D48" s="19">
        <f t="shared" si="1"/>
        <v>37</v>
      </c>
      <c r="E48" s="70" t="str">
        <f>IF(OR('Services - NHC'!E46="",'Services - NHC'!E46="[Enter service]"),"",'Services - NHC'!E46)</f>
        <v>Learning &amp; Diversity</v>
      </c>
      <c r="F48" s="71" t="str">
        <f>IF(OR('Services - NHC'!F46="",'Services - NHC'!F46="[Select]"),"",'Services - NHC'!F46)</f>
        <v>External</v>
      </c>
      <c r="G48" s="15"/>
      <c r="H48" s="270"/>
      <c r="I48" s="270">
        <v>1140144</v>
      </c>
      <c r="J48" s="270">
        <v>807302</v>
      </c>
      <c r="K48" s="270"/>
      <c r="L48" s="270"/>
      <c r="M48" s="270"/>
      <c r="N48" s="270"/>
      <c r="O48" s="270"/>
      <c r="P48" s="270"/>
      <c r="Q48" s="271">
        <v>6059</v>
      </c>
      <c r="R48" s="272"/>
      <c r="S48" s="77">
        <f t="shared" si="0"/>
        <v>1953505</v>
      </c>
      <c r="T48" s="17"/>
    </row>
    <row r="49" spans="1:20" ht="12" customHeight="1" x14ac:dyDescent="0.2">
      <c r="A49" s="6"/>
      <c r="B49" s="6"/>
      <c r="C49" s="13"/>
      <c r="D49" s="19">
        <f t="shared" si="1"/>
        <v>38</v>
      </c>
      <c r="E49" s="70" t="str">
        <f>IF(OR('Services - NHC'!E47="",'Services - NHC'!E47="[Enter service]"),"",'Services - NHC'!E47)</f>
        <v>Municipal Emergency Management</v>
      </c>
      <c r="F49" s="71" t="str">
        <f>IF(OR('Services - NHC'!F47="",'Services - NHC'!F47="[Select]"),"",'Services - NHC'!F47)</f>
        <v>External</v>
      </c>
      <c r="G49" s="15"/>
      <c r="H49" s="270"/>
      <c r="I49" s="270">
        <v>55000</v>
      </c>
      <c r="J49" s="270">
        <v>76495</v>
      </c>
      <c r="K49" s="270"/>
      <c r="L49" s="270"/>
      <c r="M49" s="270"/>
      <c r="N49" s="270"/>
      <c r="O49" s="270"/>
      <c r="P49" s="270"/>
      <c r="Q49" s="271"/>
      <c r="R49" s="272"/>
      <c r="S49" s="77">
        <f t="shared" si="0"/>
        <v>131495</v>
      </c>
      <c r="T49" s="17"/>
    </row>
    <row r="50" spans="1:20" ht="12" customHeight="1" x14ac:dyDescent="0.2">
      <c r="A50" s="6"/>
      <c r="B50" s="6"/>
      <c r="C50" s="13"/>
      <c r="D50" s="19">
        <f t="shared" si="1"/>
        <v>39</v>
      </c>
      <c r="E50" s="70" t="str">
        <f>IF(OR('Services - NHC'!E48="",'Services - NHC'!E48="[Enter service]"),"",'Services - NHC'!E48)</f>
        <v>Recreation</v>
      </c>
      <c r="F50" s="71" t="str">
        <f>IF(OR('Services - NHC'!F48="",'Services - NHC'!F48="[Select]"),"",'Services - NHC'!F48)</f>
        <v>External</v>
      </c>
      <c r="G50" s="15"/>
      <c r="H50" s="270">
        <v>42000</v>
      </c>
      <c r="I50" s="270">
        <v>100000</v>
      </c>
      <c r="J50" s="270"/>
      <c r="K50" s="270"/>
      <c r="L50" s="270"/>
      <c r="M50" s="270"/>
      <c r="N50" s="270"/>
      <c r="O50" s="270"/>
      <c r="P50" s="270"/>
      <c r="Q50" s="271"/>
      <c r="R50" s="272"/>
      <c r="S50" s="77">
        <f t="shared" si="0"/>
        <v>142000</v>
      </c>
      <c r="T50" s="17"/>
    </row>
    <row r="51" spans="1:20" ht="12" customHeight="1" x14ac:dyDescent="0.2">
      <c r="A51" s="6"/>
      <c r="B51" s="6"/>
      <c r="C51" s="13"/>
      <c r="D51" s="19">
        <f t="shared" si="1"/>
        <v>40</v>
      </c>
      <c r="E51" s="70" t="str">
        <f>IF(OR('Services - NHC'!E49="",'Services - NHC'!E49="[Enter service]"),"",'Services - NHC'!E49)</f>
        <v/>
      </c>
      <c r="F51" s="71" t="str">
        <f>IF(OR('Services - NHC'!F49="",'Services - NHC'!F49="[Select]"),"",'Services - NHC'!F49)</f>
        <v/>
      </c>
      <c r="G51" s="15"/>
      <c r="H51" s="270"/>
      <c r="I51" s="270"/>
      <c r="J51" s="270"/>
      <c r="K51" s="270"/>
      <c r="L51" s="270"/>
      <c r="M51" s="270"/>
      <c r="N51" s="270"/>
      <c r="O51" s="270"/>
      <c r="P51" s="270"/>
      <c r="Q51" s="271"/>
      <c r="R51" s="272"/>
      <c r="S51" s="77">
        <f t="shared" si="0"/>
        <v>0</v>
      </c>
      <c r="T51" s="17"/>
    </row>
    <row r="52" spans="1:20" ht="12" customHeight="1" x14ac:dyDescent="0.2">
      <c r="A52" s="6"/>
      <c r="B52" s="6"/>
      <c r="C52" s="13"/>
      <c r="D52" s="19">
        <f t="shared" si="1"/>
        <v>41</v>
      </c>
      <c r="E52" s="70" t="str">
        <f>IF(OR('Services - NHC'!E50="",'Services - NHC'!E50="[Enter service]"),"",'Services - NHC'!E50)</f>
        <v/>
      </c>
      <c r="F52" s="71" t="str">
        <f>IF(OR('Services - NHC'!F50="",'Services - NHC'!F50="[Select]"),"",'Services - NHC'!F50)</f>
        <v/>
      </c>
      <c r="G52" s="15"/>
      <c r="H52" s="270"/>
      <c r="I52" s="270"/>
      <c r="J52" s="270"/>
      <c r="K52" s="270"/>
      <c r="L52" s="270"/>
      <c r="M52" s="270"/>
      <c r="N52" s="270"/>
      <c r="O52" s="270"/>
      <c r="P52" s="270"/>
      <c r="Q52" s="271"/>
      <c r="R52" s="272"/>
      <c r="S52" s="77">
        <f t="shared" si="0"/>
        <v>0</v>
      </c>
      <c r="T52" s="17"/>
    </row>
    <row r="53" spans="1:20" ht="12" customHeight="1" x14ac:dyDescent="0.2">
      <c r="A53" s="6"/>
      <c r="B53" s="6"/>
      <c r="C53" s="13"/>
      <c r="D53" s="19">
        <f t="shared" si="1"/>
        <v>42</v>
      </c>
      <c r="E53" s="70" t="str">
        <f>IF(OR('Services - NHC'!E51="",'Services - NHC'!E51="[Enter service]"),"",'Services - NHC'!E51)</f>
        <v/>
      </c>
      <c r="F53" s="71" t="str">
        <f>IF(OR('Services - NHC'!F51="",'Services - NHC'!F51="[Select]"),"",'Services - NHC'!F51)</f>
        <v/>
      </c>
      <c r="G53" s="15"/>
      <c r="H53" s="270"/>
      <c r="I53" s="270"/>
      <c r="J53" s="270"/>
      <c r="K53" s="270"/>
      <c r="L53" s="270"/>
      <c r="M53" s="270"/>
      <c r="N53" s="270"/>
      <c r="O53" s="270"/>
      <c r="P53" s="270"/>
      <c r="Q53" s="271"/>
      <c r="R53" s="272"/>
      <c r="S53" s="77">
        <f t="shared" si="0"/>
        <v>0</v>
      </c>
      <c r="T53" s="17"/>
    </row>
    <row r="54" spans="1:20" ht="12" customHeight="1" x14ac:dyDescent="0.2">
      <c r="A54" s="6"/>
      <c r="B54" s="6"/>
      <c r="C54" s="13"/>
      <c r="D54" s="19">
        <f t="shared" si="1"/>
        <v>43</v>
      </c>
      <c r="E54" s="70" t="str">
        <f>IF(OR('Services - NHC'!E52="",'Services - NHC'!E52="[Enter service]"),"",'Services - NHC'!E52)</f>
        <v/>
      </c>
      <c r="F54" s="71" t="str">
        <f>IF(OR('Services - NHC'!F52="",'Services - NHC'!F52="[Select]"),"",'Services - NHC'!F52)</f>
        <v/>
      </c>
      <c r="G54" s="15"/>
      <c r="H54" s="270"/>
      <c r="I54" s="270"/>
      <c r="J54" s="270"/>
      <c r="K54" s="270"/>
      <c r="L54" s="270"/>
      <c r="M54" s="270"/>
      <c r="N54" s="270"/>
      <c r="O54" s="270"/>
      <c r="P54" s="270"/>
      <c r="Q54" s="271"/>
      <c r="R54" s="272"/>
      <c r="S54" s="77">
        <f t="shared" si="0"/>
        <v>0</v>
      </c>
      <c r="T54" s="17"/>
    </row>
    <row r="55" spans="1:20" ht="12" customHeight="1" x14ac:dyDescent="0.2">
      <c r="A55" s="6"/>
      <c r="B55" s="6"/>
      <c r="C55" s="13"/>
      <c r="D55" s="19">
        <f t="shared" si="1"/>
        <v>44</v>
      </c>
      <c r="E55" s="70" t="str">
        <f>IF(OR('Services - NHC'!E53="",'Services - NHC'!E53="[Enter service]"),"",'Services - NHC'!E53)</f>
        <v/>
      </c>
      <c r="F55" s="71" t="str">
        <f>IF(OR('Services - NHC'!F53="",'Services - NHC'!F53="[Select]"),"",'Services - NHC'!F53)</f>
        <v/>
      </c>
      <c r="G55" s="15"/>
      <c r="H55" s="270"/>
      <c r="I55" s="270"/>
      <c r="J55" s="270"/>
      <c r="K55" s="270"/>
      <c r="L55" s="270"/>
      <c r="M55" s="270"/>
      <c r="N55" s="270"/>
      <c r="O55" s="270"/>
      <c r="P55" s="270"/>
      <c r="Q55" s="271"/>
      <c r="R55" s="272"/>
      <c r="S55" s="77">
        <f t="shared" si="0"/>
        <v>0</v>
      </c>
      <c r="T55" s="17"/>
    </row>
    <row r="56" spans="1:20" ht="12" customHeight="1" x14ac:dyDescent="0.2">
      <c r="A56" s="6"/>
      <c r="B56" s="6"/>
      <c r="C56" s="13"/>
      <c r="D56" s="19">
        <f t="shared" si="1"/>
        <v>45</v>
      </c>
      <c r="E56" s="70" t="str">
        <f>IF(OR('Services - NHC'!E54="",'Services - NHC'!E54="[Enter service]"),"",'Services - NHC'!E54)</f>
        <v/>
      </c>
      <c r="F56" s="71" t="str">
        <f>IF(OR('Services - NHC'!F54="",'Services - NHC'!F54="[Select]"),"",'Services - NHC'!F54)</f>
        <v/>
      </c>
      <c r="G56" s="15"/>
      <c r="H56" s="270"/>
      <c r="I56" s="270"/>
      <c r="J56" s="270"/>
      <c r="K56" s="270"/>
      <c r="L56" s="270"/>
      <c r="M56" s="270"/>
      <c r="N56" s="270"/>
      <c r="O56" s="270"/>
      <c r="P56" s="270"/>
      <c r="Q56" s="271"/>
      <c r="R56" s="272"/>
      <c r="S56" s="77">
        <f t="shared" si="0"/>
        <v>0</v>
      </c>
      <c r="T56" s="17"/>
    </row>
    <row r="57" spans="1:20" ht="12" customHeight="1" x14ac:dyDescent="0.2">
      <c r="A57" s="6"/>
      <c r="B57" s="6"/>
      <c r="C57" s="13"/>
      <c r="D57" s="19">
        <f t="shared" si="1"/>
        <v>46</v>
      </c>
      <c r="E57" s="70" t="str">
        <f>IF(OR('Services - NHC'!E55="",'Services - NHC'!E55="[Enter service]"),"",'Services - NHC'!E55)</f>
        <v/>
      </c>
      <c r="F57" s="71" t="str">
        <f>IF(OR('Services - NHC'!F55="",'Services - NHC'!F55="[Select]"),"",'Services - NHC'!F55)</f>
        <v/>
      </c>
      <c r="G57" s="15"/>
      <c r="H57" s="270"/>
      <c r="I57" s="270"/>
      <c r="J57" s="270"/>
      <c r="K57" s="270"/>
      <c r="L57" s="270"/>
      <c r="M57" s="270"/>
      <c r="N57" s="270"/>
      <c r="O57" s="270"/>
      <c r="P57" s="270"/>
      <c r="Q57" s="271"/>
      <c r="R57" s="272"/>
      <c r="S57" s="77">
        <f t="shared" si="0"/>
        <v>0</v>
      </c>
      <c r="T57" s="17"/>
    </row>
    <row r="58" spans="1:20" ht="12" customHeight="1" x14ac:dyDescent="0.2">
      <c r="A58" s="6"/>
      <c r="B58" s="6"/>
      <c r="C58" s="13"/>
      <c r="D58" s="19">
        <f t="shared" si="1"/>
        <v>47</v>
      </c>
      <c r="E58" s="70" t="str">
        <f>IF(OR('Services - NHC'!E56="",'Services - NHC'!E56="[Enter service]"),"",'Services - NHC'!E56)</f>
        <v/>
      </c>
      <c r="F58" s="71" t="str">
        <f>IF(OR('Services - NHC'!F56="",'Services - NHC'!F56="[Select]"),"",'Services - NHC'!F56)</f>
        <v/>
      </c>
      <c r="G58" s="15"/>
      <c r="H58" s="270"/>
      <c r="I58" s="270"/>
      <c r="J58" s="270"/>
      <c r="K58" s="270"/>
      <c r="L58" s="270"/>
      <c r="M58" s="270"/>
      <c r="N58" s="270"/>
      <c r="O58" s="270"/>
      <c r="P58" s="270"/>
      <c r="Q58" s="271"/>
      <c r="R58" s="272"/>
      <c r="S58" s="77">
        <f t="shared" si="0"/>
        <v>0</v>
      </c>
      <c r="T58" s="17"/>
    </row>
    <row r="59" spans="1:20" ht="12" customHeight="1" x14ac:dyDescent="0.2">
      <c r="A59" s="6"/>
      <c r="B59" s="6"/>
      <c r="C59" s="13"/>
      <c r="D59" s="19">
        <f t="shared" si="1"/>
        <v>48</v>
      </c>
      <c r="E59" s="70" t="str">
        <f>IF(OR('Services - NHC'!E57="",'Services - NHC'!E57="[Enter service]"),"",'Services - NHC'!E57)</f>
        <v/>
      </c>
      <c r="F59" s="71" t="str">
        <f>IF(OR('Services - NHC'!F57="",'Services - NHC'!F57="[Select]"),"",'Services - NHC'!F57)</f>
        <v/>
      </c>
      <c r="G59" s="15"/>
      <c r="H59" s="270"/>
      <c r="I59" s="270"/>
      <c r="J59" s="270"/>
      <c r="K59" s="270"/>
      <c r="L59" s="270"/>
      <c r="M59" s="270"/>
      <c r="N59" s="270"/>
      <c r="O59" s="270"/>
      <c r="P59" s="270"/>
      <c r="Q59" s="271"/>
      <c r="R59" s="272"/>
      <c r="S59" s="77">
        <f t="shared" si="0"/>
        <v>0</v>
      </c>
      <c r="T59" s="17"/>
    </row>
    <row r="60" spans="1:20" ht="12" customHeight="1" x14ac:dyDescent="0.2">
      <c r="A60" s="6"/>
      <c r="B60" s="6"/>
      <c r="C60" s="13"/>
      <c r="D60" s="19">
        <f t="shared" si="1"/>
        <v>49</v>
      </c>
      <c r="E60" s="70" t="str">
        <f>IF(OR('Services - NHC'!E58="",'Services - NHC'!E58="[Enter service]"),"",'Services - NHC'!E58)</f>
        <v/>
      </c>
      <c r="F60" s="71" t="str">
        <f>IF(OR('Services - NHC'!F58="",'Services - NHC'!F58="[Select]"),"",'Services - NHC'!F58)</f>
        <v/>
      </c>
      <c r="G60" s="15"/>
      <c r="H60" s="270"/>
      <c r="I60" s="270"/>
      <c r="J60" s="270"/>
      <c r="K60" s="270"/>
      <c r="L60" s="270"/>
      <c r="M60" s="270"/>
      <c r="N60" s="270"/>
      <c r="O60" s="270"/>
      <c r="P60" s="270"/>
      <c r="Q60" s="271"/>
      <c r="R60" s="272"/>
      <c r="S60" s="77">
        <f t="shared" si="0"/>
        <v>0</v>
      </c>
      <c r="T60" s="17"/>
    </row>
    <row r="61" spans="1:20" ht="12" customHeight="1" x14ac:dyDescent="0.2">
      <c r="A61" s="6"/>
      <c r="B61" s="6"/>
      <c r="C61" s="13"/>
      <c r="D61" s="19">
        <f t="shared" si="1"/>
        <v>50</v>
      </c>
      <c r="E61" s="70" t="str">
        <f>IF(OR('Services - NHC'!E59="",'Services - NHC'!E59="[Enter service]"),"",'Services - NHC'!E59)</f>
        <v/>
      </c>
      <c r="F61" s="71" t="str">
        <f>IF(OR('Services - NHC'!F59="",'Services - NHC'!F59="[Select]"),"",'Services - NHC'!F59)</f>
        <v/>
      </c>
      <c r="G61" s="15"/>
      <c r="H61" s="270"/>
      <c r="I61" s="270"/>
      <c r="J61" s="270"/>
      <c r="K61" s="270"/>
      <c r="L61" s="270"/>
      <c r="M61" s="270"/>
      <c r="N61" s="270"/>
      <c r="O61" s="270"/>
      <c r="P61" s="270"/>
      <c r="Q61" s="271"/>
      <c r="R61" s="272"/>
      <c r="S61" s="77">
        <f t="shared" si="0"/>
        <v>0</v>
      </c>
      <c r="T61" s="17"/>
    </row>
    <row r="62" spans="1:20" ht="12" customHeight="1" x14ac:dyDescent="0.2">
      <c r="A62" s="6"/>
      <c r="B62" s="6"/>
      <c r="C62" s="13"/>
      <c r="D62" s="19">
        <f t="shared" si="1"/>
        <v>51</v>
      </c>
      <c r="E62" s="70" t="str">
        <f>IF(OR('Services - NHC'!E60="",'Services - NHC'!E60="[Enter service]"),"",'Services - NHC'!E60)</f>
        <v/>
      </c>
      <c r="F62" s="71" t="str">
        <f>IF(OR('Services - NHC'!F60="",'Services - NHC'!F60="[Select]"),"",'Services - NHC'!F60)</f>
        <v/>
      </c>
      <c r="G62" s="15"/>
      <c r="H62" s="270"/>
      <c r="I62" s="270"/>
      <c r="J62" s="270"/>
      <c r="K62" s="270"/>
      <c r="L62" s="270"/>
      <c r="M62" s="270"/>
      <c r="N62" s="270"/>
      <c r="O62" s="270"/>
      <c r="P62" s="270"/>
      <c r="Q62" s="271"/>
      <c r="R62" s="272"/>
      <c r="S62" s="77">
        <f t="shared" si="0"/>
        <v>0</v>
      </c>
      <c r="T62" s="17"/>
    </row>
    <row r="63" spans="1:20" ht="12" customHeight="1" x14ac:dyDescent="0.2">
      <c r="A63" s="6"/>
      <c r="B63" s="6"/>
      <c r="C63" s="13"/>
      <c r="D63" s="19">
        <f t="shared" si="1"/>
        <v>52</v>
      </c>
      <c r="E63" s="70" t="str">
        <f>IF(OR('Services - NHC'!E61="",'Services - NHC'!E61="[Enter service]"),"",'Services - NHC'!E61)</f>
        <v/>
      </c>
      <c r="F63" s="71" t="str">
        <f>IF(OR('Services - NHC'!F61="",'Services - NHC'!F61="[Select]"),"",'Services - NHC'!F61)</f>
        <v/>
      </c>
      <c r="G63" s="15"/>
      <c r="H63" s="270"/>
      <c r="I63" s="270"/>
      <c r="J63" s="270"/>
      <c r="K63" s="270"/>
      <c r="L63" s="270"/>
      <c r="M63" s="270"/>
      <c r="N63" s="270"/>
      <c r="O63" s="270"/>
      <c r="P63" s="270"/>
      <c r="Q63" s="271"/>
      <c r="R63" s="272"/>
      <c r="S63" s="77">
        <f t="shared" si="0"/>
        <v>0</v>
      </c>
      <c r="T63" s="17"/>
    </row>
    <row r="64" spans="1:20" ht="12" customHeight="1" x14ac:dyDescent="0.2">
      <c r="A64" s="6"/>
      <c r="B64" s="6"/>
      <c r="C64" s="13"/>
      <c r="D64" s="19">
        <f t="shared" si="1"/>
        <v>53</v>
      </c>
      <c r="E64" s="70" t="str">
        <f>IF(OR('Services - NHC'!E62="",'Services - NHC'!E62="[Enter service]"),"",'Services - NHC'!E62)</f>
        <v/>
      </c>
      <c r="F64" s="71" t="str">
        <f>IF(OR('Services - NHC'!F62="",'Services - NHC'!F62="[Select]"),"",'Services - NHC'!F62)</f>
        <v/>
      </c>
      <c r="G64" s="15"/>
      <c r="H64" s="270"/>
      <c r="I64" s="270"/>
      <c r="J64" s="270"/>
      <c r="K64" s="270"/>
      <c r="L64" s="270"/>
      <c r="M64" s="270"/>
      <c r="N64" s="270"/>
      <c r="O64" s="270"/>
      <c r="P64" s="270"/>
      <c r="Q64" s="271"/>
      <c r="R64" s="272"/>
      <c r="S64" s="77">
        <f t="shared" si="0"/>
        <v>0</v>
      </c>
      <c r="T64" s="17"/>
    </row>
    <row r="65" spans="1:20" ht="12" customHeight="1" x14ac:dyDescent="0.2">
      <c r="A65" s="6"/>
      <c r="B65" s="6"/>
      <c r="C65" s="13"/>
      <c r="D65" s="19">
        <f t="shared" si="1"/>
        <v>54</v>
      </c>
      <c r="E65" s="70" t="str">
        <f>IF(OR('Services - NHC'!E63="",'Services - NHC'!E63="[Enter service]"),"",'Services - NHC'!E63)</f>
        <v/>
      </c>
      <c r="F65" s="71" t="str">
        <f>IF(OR('Services - NHC'!F63="",'Services - NHC'!F63="[Select]"),"",'Services - NHC'!F63)</f>
        <v/>
      </c>
      <c r="G65" s="15"/>
      <c r="H65" s="270"/>
      <c r="I65" s="270"/>
      <c r="J65" s="270"/>
      <c r="K65" s="270"/>
      <c r="L65" s="270"/>
      <c r="M65" s="270"/>
      <c r="N65" s="270"/>
      <c r="O65" s="270"/>
      <c r="P65" s="270"/>
      <c r="Q65" s="271"/>
      <c r="R65" s="272"/>
      <c r="S65" s="77">
        <f t="shared" si="0"/>
        <v>0</v>
      </c>
      <c r="T65" s="17"/>
    </row>
    <row r="66" spans="1:20" ht="12" customHeight="1" x14ac:dyDescent="0.2">
      <c r="A66" s="6"/>
      <c r="B66" s="6"/>
      <c r="C66" s="13"/>
      <c r="D66" s="19">
        <f t="shared" si="1"/>
        <v>55</v>
      </c>
      <c r="E66" s="70" t="str">
        <f>IF(OR('Services - NHC'!E64="",'Services - NHC'!E64="[Enter service]"),"",'Services - NHC'!E64)</f>
        <v/>
      </c>
      <c r="F66" s="71" t="str">
        <f>IF(OR('Services - NHC'!F64="",'Services - NHC'!F64="[Select]"),"",'Services - NHC'!F64)</f>
        <v/>
      </c>
      <c r="G66" s="15"/>
      <c r="H66" s="270"/>
      <c r="I66" s="270"/>
      <c r="J66" s="270"/>
      <c r="K66" s="270"/>
      <c r="L66" s="270"/>
      <c r="M66" s="270"/>
      <c r="N66" s="270"/>
      <c r="O66" s="270"/>
      <c r="P66" s="270"/>
      <c r="Q66" s="271"/>
      <c r="R66" s="272"/>
      <c r="S66" s="77">
        <f t="shared" si="0"/>
        <v>0</v>
      </c>
      <c r="T66" s="17"/>
    </row>
    <row r="67" spans="1:20" ht="12" customHeight="1" x14ac:dyDescent="0.2">
      <c r="A67" s="6"/>
      <c r="B67" s="6"/>
      <c r="C67" s="13"/>
      <c r="D67" s="19">
        <f t="shared" si="1"/>
        <v>56</v>
      </c>
      <c r="E67" s="70" t="str">
        <f>IF(OR('Services - NHC'!E65="",'Services - NHC'!E65="[Enter service]"),"",'Services - NHC'!E65)</f>
        <v/>
      </c>
      <c r="F67" s="71" t="str">
        <f>IF(OR('Services - NHC'!F65="",'Services - NHC'!F65="[Select]"),"",'Services - NHC'!F65)</f>
        <v/>
      </c>
      <c r="G67" s="15"/>
      <c r="H67" s="270"/>
      <c r="I67" s="270"/>
      <c r="J67" s="270"/>
      <c r="K67" s="270"/>
      <c r="L67" s="270"/>
      <c r="M67" s="270"/>
      <c r="N67" s="270"/>
      <c r="O67" s="270"/>
      <c r="P67" s="270"/>
      <c r="Q67" s="271"/>
      <c r="R67" s="272"/>
      <c r="S67" s="77">
        <f t="shared" si="0"/>
        <v>0</v>
      </c>
      <c r="T67" s="17"/>
    </row>
    <row r="68" spans="1:20" ht="12" customHeight="1" x14ac:dyDescent="0.2">
      <c r="A68" s="6"/>
      <c r="B68" s="6"/>
      <c r="C68" s="13"/>
      <c r="D68" s="19">
        <f t="shared" si="1"/>
        <v>57</v>
      </c>
      <c r="E68" s="70" t="str">
        <f>IF(OR('Services - NHC'!E66="",'Services - NHC'!E66="[Enter service]"),"",'Services - NHC'!E66)</f>
        <v/>
      </c>
      <c r="F68" s="71" t="str">
        <f>IF(OR('Services - NHC'!F66="",'Services - NHC'!F66="[Select]"),"",'Services - NHC'!F66)</f>
        <v/>
      </c>
      <c r="G68" s="15"/>
      <c r="H68" s="270"/>
      <c r="I68" s="270"/>
      <c r="J68" s="270"/>
      <c r="K68" s="270"/>
      <c r="L68" s="270"/>
      <c r="M68" s="270"/>
      <c r="N68" s="270"/>
      <c r="O68" s="270"/>
      <c r="P68" s="270"/>
      <c r="Q68" s="271"/>
      <c r="R68" s="272"/>
      <c r="S68" s="77">
        <f t="shared" si="0"/>
        <v>0</v>
      </c>
      <c r="T68" s="17"/>
    </row>
    <row r="69" spans="1:20" ht="12" customHeight="1" x14ac:dyDescent="0.2">
      <c r="A69" s="6"/>
      <c r="B69" s="6"/>
      <c r="C69" s="13"/>
      <c r="D69" s="19">
        <f t="shared" si="1"/>
        <v>58</v>
      </c>
      <c r="E69" s="70" t="str">
        <f>IF(OR('Services - NHC'!E67="",'Services - NHC'!E67="[Enter service]"),"",'Services - NHC'!E67)</f>
        <v/>
      </c>
      <c r="F69" s="71" t="str">
        <f>IF(OR('Services - NHC'!F67="",'Services - NHC'!F67="[Select]"),"",'Services - NHC'!F67)</f>
        <v/>
      </c>
      <c r="G69" s="15"/>
      <c r="H69" s="270"/>
      <c r="I69" s="270"/>
      <c r="J69" s="270"/>
      <c r="K69" s="270"/>
      <c r="L69" s="270"/>
      <c r="M69" s="270"/>
      <c r="N69" s="270"/>
      <c r="O69" s="270"/>
      <c r="P69" s="270"/>
      <c r="Q69" s="271"/>
      <c r="R69" s="272"/>
      <c r="S69" s="77">
        <f t="shared" si="0"/>
        <v>0</v>
      </c>
      <c r="T69" s="17"/>
    </row>
    <row r="70" spans="1:20" ht="12" customHeight="1" x14ac:dyDescent="0.2">
      <c r="A70" s="6"/>
      <c r="B70" s="6"/>
      <c r="C70" s="13"/>
      <c r="D70" s="19">
        <f t="shared" si="1"/>
        <v>59</v>
      </c>
      <c r="E70" s="70" t="str">
        <f>IF(OR('Services - NHC'!E68="",'Services - NHC'!E68="[Enter service]"),"",'Services - NHC'!E68)</f>
        <v/>
      </c>
      <c r="F70" s="71" t="str">
        <f>IF(OR('Services - NHC'!F68="",'Services - NHC'!F68="[Select]"),"",'Services - NHC'!F68)</f>
        <v/>
      </c>
      <c r="G70" s="15"/>
      <c r="H70" s="270"/>
      <c r="I70" s="270"/>
      <c r="J70" s="270"/>
      <c r="K70" s="270"/>
      <c r="L70" s="270"/>
      <c r="M70" s="270"/>
      <c r="N70" s="270"/>
      <c r="O70" s="270"/>
      <c r="P70" s="270"/>
      <c r="Q70" s="271"/>
      <c r="R70" s="272"/>
      <c r="S70" s="77">
        <f t="shared" si="0"/>
        <v>0</v>
      </c>
      <c r="T70" s="17"/>
    </row>
    <row r="71" spans="1:20" ht="12" customHeight="1" x14ac:dyDescent="0.2">
      <c r="A71" s="6"/>
      <c r="B71" s="6"/>
      <c r="C71" s="13"/>
      <c r="D71" s="19">
        <f t="shared" si="1"/>
        <v>60</v>
      </c>
      <c r="E71" s="70" t="str">
        <f>IF(OR('Services - NHC'!E69="",'Services - NHC'!E69="[Enter service]"),"",'Services - NHC'!E69)</f>
        <v/>
      </c>
      <c r="F71" s="71" t="str">
        <f>IF(OR('Services - NHC'!F69="",'Services - NHC'!F69="[Select]"),"",'Services - NHC'!F69)</f>
        <v/>
      </c>
      <c r="G71" s="15"/>
      <c r="H71" s="270"/>
      <c r="I71" s="270"/>
      <c r="J71" s="270"/>
      <c r="K71" s="270"/>
      <c r="L71" s="270"/>
      <c r="M71" s="270"/>
      <c r="N71" s="270"/>
      <c r="O71" s="270"/>
      <c r="P71" s="270"/>
      <c r="Q71" s="271"/>
      <c r="R71" s="272"/>
      <c r="S71" s="77">
        <f t="shared" si="0"/>
        <v>0</v>
      </c>
      <c r="T71" s="17"/>
    </row>
    <row r="72" spans="1:20" ht="12" customHeight="1" x14ac:dyDescent="0.2">
      <c r="A72" s="6"/>
      <c r="B72" s="6"/>
      <c r="C72" s="13"/>
      <c r="D72" s="19">
        <f t="shared" si="1"/>
        <v>61</v>
      </c>
      <c r="E72" s="70" t="str">
        <f>IF(OR('Services - NHC'!E70="",'Services - NHC'!E70="[Enter service]"),"",'Services - NHC'!E70)</f>
        <v/>
      </c>
      <c r="F72" s="71" t="str">
        <f>IF(OR('Services - NHC'!F70="",'Services - NHC'!F70="[Select]"),"",'Services - NHC'!F70)</f>
        <v/>
      </c>
      <c r="G72" s="15"/>
      <c r="H72" s="270"/>
      <c r="I72" s="270"/>
      <c r="J72" s="270"/>
      <c r="K72" s="270"/>
      <c r="L72" s="270"/>
      <c r="M72" s="270"/>
      <c r="N72" s="270"/>
      <c r="O72" s="270"/>
      <c r="P72" s="270"/>
      <c r="Q72" s="271"/>
      <c r="R72" s="272"/>
      <c r="S72" s="77">
        <f t="shared" si="0"/>
        <v>0</v>
      </c>
      <c r="T72" s="17"/>
    </row>
    <row r="73" spans="1:20" ht="12" customHeight="1" x14ac:dyDescent="0.2">
      <c r="A73" s="6"/>
      <c r="B73" s="6"/>
      <c r="C73" s="13"/>
      <c r="D73" s="19">
        <f t="shared" si="1"/>
        <v>62</v>
      </c>
      <c r="E73" s="70" t="str">
        <f>IF(OR('Services - NHC'!E71="",'Services - NHC'!E71="[Enter service]"),"",'Services - NHC'!E71)</f>
        <v/>
      </c>
      <c r="F73" s="71" t="str">
        <f>IF(OR('Services - NHC'!F71="",'Services - NHC'!F71="[Select]"),"",'Services - NHC'!F71)</f>
        <v/>
      </c>
      <c r="G73" s="15"/>
      <c r="H73" s="270"/>
      <c r="I73" s="270"/>
      <c r="J73" s="270"/>
      <c r="K73" s="270"/>
      <c r="L73" s="270"/>
      <c r="M73" s="270"/>
      <c r="N73" s="270"/>
      <c r="O73" s="270"/>
      <c r="P73" s="270"/>
      <c r="Q73" s="271"/>
      <c r="R73" s="272"/>
      <c r="S73" s="77">
        <f t="shared" si="0"/>
        <v>0</v>
      </c>
      <c r="T73" s="17"/>
    </row>
    <row r="74" spans="1:20" ht="12" customHeight="1" x14ac:dyDescent="0.2">
      <c r="A74" s="6"/>
      <c r="B74" s="6"/>
      <c r="C74" s="13"/>
      <c r="D74" s="19">
        <f t="shared" si="1"/>
        <v>63</v>
      </c>
      <c r="E74" s="70" t="str">
        <f>IF(OR('Services - NHC'!E72="",'Services - NHC'!E72="[Enter service]"),"",'Services - NHC'!E72)</f>
        <v/>
      </c>
      <c r="F74" s="71" t="str">
        <f>IF(OR('Services - NHC'!F72="",'Services - NHC'!F72="[Select]"),"",'Services - NHC'!F72)</f>
        <v/>
      </c>
      <c r="G74" s="15"/>
      <c r="H74" s="270"/>
      <c r="I74" s="270"/>
      <c r="J74" s="270"/>
      <c r="K74" s="270"/>
      <c r="L74" s="270"/>
      <c r="M74" s="270"/>
      <c r="N74" s="270"/>
      <c r="O74" s="270"/>
      <c r="P74" s="270"/>
      <c r="Q74" s="271"/>
      <c r="R74" s="272"/>
      <c r="S74" s="77">
        <f t="shared" si="0"/>
        <v>0</v>
      </c>
      <c r="T74" s="17"/>
    </row>
    <row r="75" spans="1:20" ht="12" customHeight="1" x14ac:dyDescent="0.2">
      <c r="A75" s="6"/>
      <c r="B75" s="6"/>
      <c r="C75" s="13"/>
      <c r="D75" s="19">
        <f t="shared" si="1"/>
        <v>64</v>
      </c>
      <c r="E75" s="70" t="str">
        <f>IF(OR('Services - NHC'!E73="",'Services - NHC'!E73="[Enter service]"),"",'Services - NHC'!E73)</f>
        <v/>
      </c>
      <c r="F75" s="71" t="str">
        <f>IF(OR('Services - NHC'!F73="",'Services - NHC'!F73="[Select]"),"",'Services - NHC'!F73)</f>
        <v/>
      </c>
      <c r="G75" s="15"/>
      <c r="H75" s="270"/>
      <c r="I75" s="270"/>
      <c r="J75" s="270"/>
      <c r="K75" s="270"/>
      <c r="L75" s="270"/>
      <c r="M75" s="270"/>
      <c r="N75" s="270"/>
      <c r="O75" s="270"/>
      <c r="P75" s="270"/>
      <c r="Q75" s="271"/>
      <c r="R75" s="272"/>
      <c r="S75" s="77">
        <f t="shared" si="0"/>
        <v>0</v>
      </c>
      <c r="T75" s="17"/>
    </row>
    <row r="76" spans="1:20" ht="12" customHeight="1" x14ac:dyDescent="0.2">
      <c r="A76" s="6"/>
      <c r="B76" s="6"/>
      <c r="C76" s="13"/>
      <c r="D76" s="19">
        <f t="shared" si="1"/>
        <v>65</v>
      </c>
      <c r="E76" s="70" t="str">
        <f>IF(OR('Services - NHC'!E74="",'Services - NHC'!E74="[Enter service]"),"",'Services - NHC'!E74)</f>
        <v/>
      </c>
      <c r="F76" s="71" t="str">
        <f>IF(OR('Services - NHC'!F74="",'Services - NHC'!F74="[Select]"),"",'Services - NHC'!F74)</f>
        <v/>
      </c>
      <c r="G76" s="15"/>
      <c r="H76" s="270"/>
      <c r="I76" s="270"/>
      <c r="J76" s="270"/>
      <c r="K76" s="270"/>
      <c r="L76" s="270"/>
      <c r="M76" s="270"/>
      <c r="N76" s="270"/>
      <c r="O76" s="270"/>
      <c r="P76" s="270"/>
      <c r="Q76" s="271"/>
      <c r="R76" s="272"/>
      <c r="S76" s="77">
        <f t="shared" si="0"/>
        <v>0</v>
      </c>
      <c r="T76" s="17"/>
    </row>
    <row r="77" spans="1:20" ht="12" customHeight="1" x14ac:dyDescent="0.2">
      <c r="A77" s="6"/>
      <c r="B77" s="6"/>
      <c r="C77" s="13"/>
      <c r="D77" s="19">
        <f t="shared" si="1"/>
        <v>66</v>
      </c>
      <c r="E77" s="70" t="str">
        <f>IF(OR('Services - NHC'!E75="",'Services - NHC'!E75="[Enter service]"),"",'Services - NHC'!E75)</f>
        <v/>
      </c>
      <c r="F77" s="71" t="str">
        <f>IF(OR('Services - NHC'!F75="",'Services - NHC'!F75="[Select]"),"",'Services - NHC'!F75)</f>
        <v/>
      </c>
      <c r="G77" s="15"/>
      <c r="H77" s="270"/>
      <c r="I77" s="270"/>
      <c r="J77" s="270"/>
      <c r="K77" s="270"/>
      <c r="L77" s="270"/>
      <c r="M77" s="270"/>
      <c r="N77" s="270"/>
      <c r="O77" s="270"/>
      <c r="P77" s="270"/>
      <c r="Q77" s="271"/>
      <c r="R77" s="272"/>
      <c r="S77" s="77">
        <f t="shared" si="0"/>
        <v>0</v>
      </c>
      <c r="T77" s="17"/>
    </row>
    <row r="78" spans="1:20" ht="12" customHeight="1" x14ac:dyDescent="0.2">
      <c r="A78" s="6"/>
      <c r="B78" s="6"/>
      <c r="C78" s="13"/>
      <c r="D78" s="19">
        <f t="shared" si="1"/>
        <v>67</v>
      </c>
      <c r="E78" s="70" t="str">
        <f>IF(OR('Services - NHC'!E76="",'Services - NHC'!E76="[Enter service]"),"",'Services - NHC'!E76)</f>
        <v/>
      </c>
      <c r="F78" s="71" t="str">
        <f>IF(OR('Services - NHC'!F76="",'Services - NHC'!F76="[Select]"),"",'Services - NHC'!F76)</f>
        <v/>
      </c>
      <c r="G78" s="15"/>
      <c r="H78" s="270"/>
      <c r="I78" s="270"/>
      <c r="J78" s="270"/>
      <c r="K78" s="270"/>
      <c r="L78" s="270"/>
      <c r="M78" s="270"/>
      <c r="N78" s="270"/>
      <c r="O78" s="270"/>
      <c r="P78" s="270"/>
      <c r="Q78" s="271"/>
      <c r="R78" s="272"/>
      <c r="S78" s="77">
        <f t="shared" si="0"/>
        <v>0</v>
      </c>
      <c r="T78" s="17"/>
    </row>
    <row r="79" spans="1:20" ht="12" customHeight="1" x14ac:dyDescent="0.2">
      <c r="A79" s="6"/>
      <c r="B79" s="6"/>
      <c r="C79" s="13"/>
      <c r="D79" s="19">
        <f t="shared" si="1"/>
        <v>68</v>
      </c>
      <c r="E79" s="70" t="str">
        <f>IF(OR('Services - NHC'!E77="",'Services - NHC'!E77="[Enter service]"),"",'Services - NHC'!E77)</f>
        <v/>
      </c>
      <c r="F79" s="71" t="str">
        <f>IF(OR('Services - NHC'!F77="",'Services - NHC'!F77="[Select]"),"",'Services - NHC'!F77)</f>
        <v/>
      </c>
      <c r="G79" s="15"/>
      <c r="H79" s="270"/>
      <c r="I79" s="270"/>
      <c r="J79" s="270"/>
      <c r="K79" s="270"/>
      <c r="L79" s="270"/>
      <c r="M79" s="270"/>
      <c r="N79" s="270"/>
      <c r="O79" s="270"/>
      <c r="P79" s="270"/>
      <c r="Q79" s="271"/>
      <c r="R79" s="272"/>
      <c r="S79" s="77">
        <f t="shared" si="0"/>
        <v>0</v>
      </c>
      <c r="T79" s="17"/>
    </row>
    <row r="80" spans="1:20" ht="12" customHeight="1" x14ac:dyDescent="0.2">
      <c r="A80" s="6"/>
      <c r="B80" s="6"/>
      <c r="C80" s="13"/>
      <c r="D80" s="19">
        <f t="shared" si="1"/>
        <v>69</v>
      </c>
      <c r="E80" s="70" t="str">
        <f>IF(OR('Services - NHC'!E78="",'Services - NHC'!E78="[Enter service]"),"",'Services - NHC'!E78)</f>
        <v/>
      </c>
      <c r="F80" s="71" t="str">
        <f>IF(OR('Services - NHC'!F78="",'Services - NHC'!F78="[Select]"),"",'Services - NHC'!F78)</f>
        <v/>
      </c>
      <c r="G80" s="15"/>
      <c r="H80" s="270"/>
      <c r="I80" s="270"/>
      <c r="J80" s="270"/>
      <c r="K80" s="270"/>
      <c r="L80" s="270"/>
      <c r="M80" s="270"/>
      <c r="N80" s="270"/>
      <c r="O80" s="270"/>
      <c r="P80" s="270"/>
      <c r="Q80" s="271"/>
      <c r="R80" s="272"/>
      <c r="S80" s="77">
        <f t="shared" si="0"/>
        <v>0</v>
      </c>
      <c r="T80" s="17"/>
    </row>
    <row r="81" spans="1:20" ht="12" customHeight="1" x14ac:dyDescent="0.2">
      <c r="A81" s="6"/>
      <c r="B81" s="6"/>
      <c r="C81" s="13"/>
      <c r="D81" s="19">
        <f t="shared" si="1"/>
        <v>70</v>
      </c>
      <c r="E81" s="70" t="str">
        <f>IF(OR('Services - NHC'!E79="",'Services - NHC'!E79="[Enter service]"),"",'Services - NHC'!E79)</f>
        <v/>
      </c>
      <c r="F81" s="71" t="str">
        <f>IF(OR('Services - NHC'!F79="",'Services - NHC'!F79="[Select]"),"",'Services - NHC'!F79)</f>
        <v/>
      </c>
      <c r="G81" s="15"/>
      <c r="H81" s="270"/>
      <c r="I81" s="270"/>
      <c r="J81" s="270"/>
      <c r="K81" s="270"/>
      <c r="L81" s="270"/>
      <c r="M81" s="270"/>
      <c r="N81" s="270"/>
      <c r="O81" s="270"/>
      <c r="P81" s="270"/>
      <c r="Q81" s="271"/>
      <c r="R81" s="272"/>
      <c r="S81" s="77">
        <f t="shared" si="0"/>
        <v>0</v>
      </c>
      <c r="T81" s="17"/>
    </row>
    <row r="82" spans="1:20" ht="12" customHeight="1" x14ac:dyDescent="0.2">
      <c r="A82" s="6"/>
      <c r="B82" s="6"/>
      <c r="C82" s="13"/>
      <c r="D82" s="19">
        <f t="shared" si="1"/>
        <v>71</v>
      </c>
      <c r="E82" s="70" t="str">
        <f>IF(OR('Services - NHC'!E80="",'Services - NHC'!E80="[Enter service]"),"",'Services - NHC'!E80)</f>
        <v/>
      </c>
      <c r="F82" s="71" t="str">
        <f>IF(OR('Services - NHC'!F80="",'Services - NHC'!F80="[Select]"),"",'Services - NHC'!F80)</f>
        <v/>
      </c>
      <c r="G82" s="15"/>
      <c r="H82" s="270"/>
      <c r="I82" s="270"/>
      <c r="J82" s="270"/>
      <c r="K82" s="270"/>
      <c r="L82" s="270"/>
      <c r="M82" s="270"/>
      <c r="N82" s="270"/>
      <c r="O82" s="270"/>
      <c r="P82" s="270"/>
      <c r="Q82" s="271"/>
      <c r="R82" s="272"/>
      <c r="S82" s="77">
        <f t="shared" si="0"/>
        <v>0</v>
      </c>
      <c r="T82" s="17"/>
    </row>
    <row r="83" spans="1:20" ht="12" customHeight="1" x14ac:dyDescent="0.2">
      <c r="A83" s="6"/>
      <c r="B83" s="6"/>
      <c r="C83" s="13"/>
      <c r="D83" s="19">
        <f t="shared" si="1"/>
        <v>72</v>
      </c>
      <c r="E83" s="70" t="str">
        <f>IF(OR('Services - NHC'!E81="",'Services - NHC'!E81="[Enter service]"),"",'Services - NHC'!E81)</f>
        <v/>
      </c>
      <c r="F83" s="71" t="str">
        <f>IF(OR('Services - NHC'!F81="",'Services - NHC'!F81="[Select]"),"",'Services - NHC'!F81)</f>
        <v/>
      </c>
      <c r="G83" s="15"/>
      <c r="H83" s="270"/>
      <c r="I83" s="270"/>
      <c r="J83" s="270"/>
      <c r="K83" s="270"/>
      <c r="L83" s="270"/>
      <c r="M83" s="270"/>
      <c r="N83" s="270"/>
      <c r="O83" s="270"/>
      <c r="P83" s="270"/>
      <c r="Q83" s="271"/>
      <c r="R83" s="272"/>
      <c r="S83" s="77">
        <f t="shared" si="0"/>
        <v>0</v>
      </c>
      <c r="T83" s="17"/>
    </row>
    <row r="84" spans="1:20" ht="12" customHeight="1" x14ac:dyDescent="0.2">
      <c r="A84" s="6"/>
      <c r="B84" s="6"/>
      <c r="C84" s="13"/>
      <c r="D84" s="19">
        <f t="shared" si="1"/>
        <v>73</v>
      </c>
      <c r="E84" s="70" t="str">
        <f>IF(OR('Services - NHC'!E82="",'Services - NHC'!E82="[Enter service]"),"",'Services - NHC'!E82)</f>
        <v/>
      </c>
      <c r="F84" s="71" t="str">
        <f>IF(OR('Services - NHC'!F82="",'Services - NHC'!F82="[Select]"),"",'Services - NHC'!F82)</f>
        <v/>
      </c>
      <c r="G84" s="15"/>
      <c r="H84" s="270"/>
      <c r="I84" s="270"/>
      <c r="J84" s="270"/>
      <c r="K84" s="270"/>
      <c r="L84" s="270"/>
      <c r="M84" s="270"/>
      <c r="N84" s="270"/>
      <c r="O84" s="270"/>
      <c r="P84" s="270"/>
      <c r="Q84" s="271"/>
      <c r="R84" s="272"/>
      <c r="S84" s="77">
        <f t="shared" si="0"/>
        <v>0</v>
      </c>
      <c r="T84" s="17"/>
    </row>
    <row r="85" spans="1:20" ht="12" customHeight="1" x14ac:dyDescent="0.2">
      <c r="A85" s="6"/>
      <c r="B85" s="6"/>
      <c r="C85" s="13"/>
      <c r="D85" s="19">
        <f t="shared" si="1"/>
        <v>74</v>
      </c>
      <c r="E85" s="70" t="str">
        <f>IF(OR('Services - NHC'!E83="",'Services - NHC'!E83="[Enter service]"),"",'Services - NHC'!E83)</f>
        <v/>
      </c>
      <c r="F85" s="71" t="str">
        <f>IF(OR('Services - NHC'!F83="",'Services - NHC'!F83="[Select]"),"",'Services - NHC'!F83)</f>
        <v/>
      </c>
      <c r="G85" s="15"/>
      <c r="H85" s="270"/>
      <c r="I85" s="270"/>
      <c r="J85" s="270"/>
      <c r="K85" s="270"/>
      <c r="L85" s="270"/>
      <c r="M85" s="270"/>
      <c r="N85" s="270"/>
      <c r="O85" s="270"/>
      <c r="P85" s="270"/>
      <c r="Q85" s="271"/>
      <c r="R85" s="272"/>
      <c r="S85" s="77">
        <f t="shared" si="0"/>
        <v>0</v>
      </c>
      <c r="T85" s="17"/>
    </row>
    <row r="86" spans="1:20" ht="12" customHeight="1" x14ac:dyDescent="0.2">
      <c r="A86" s="6"/>
      <c r="B86" s="6"/>
      <c r="C86" s="13"/>
      <c r="D86" s="19">
        <f t="shared" si="1"/>
        <v>75</v>
      </c>
      <c r="E86" s="70" t="str">
        <f>IF(OR('Services - NHC'!E84="",'Services - NHC'!E84="[Enter service]"),"",'Services - NHC'!E84)</f>
        <v/>
      </c>
      <c r="F86" s="71" t="str">
        <f>IF(OR('Services - NHC'!F84="",'Services - NHC'!F84="[Select]"),"",'Services - NHC'!F84)</f>
        <v/>
      </c>
      <c r="G86" s="15"/>
      <c r="H86" s="270"/>
      <c r="I86" s="270"/>
      <c r="J86" s="270"/>
      <c r="K86" s="270"/>
      <c r="L86" s="270"/>
      <c r="M86" s="270"/>
      <c r="N86" s="270"/>
      <c r="O86" s="270"/>
      <c r="P86" s="270"/>
      <c r="Q86" s="271"/>
      <c r="R86" s="272"/>
      <c r="S86" s="77">
        <f t="shared" si="0"/>
        <v>0</v>
      </c>
      <c r="T86" s="17"/>
    </row>
    <row r="87" spans="1:20" ht="12" customHeight="1" x14ac:dyDescent="0.2">
      <c r="A87" s="6"/>
      <c r="B87" s="6"/>
      <c r="C87" s="13"/>
      <c r="D87" s="19">
        <f t="shared" si="1"/>
        <v>76</v>
      </c>
      <c r="E87" s="70" t="str">
        <f>IF(OR('Services - NHC'!E85="",'Services - NHC'!E85="[Enter service]"),"",'Services - NHC'!E85)</f>
        <v/>
      </c>
      <c r="F87" s="71" t="str">
        <f>IF(OR('Services - NHC'!F85="",'Services - NHC'!F85="[Select]"),"",'Services - NHC'!F85)</f>
        <v/>
      </c>
      <c r="G87" s="15"/>
      <c r="H87" s="270"/>
      <c r="I87" s="270"/>
      <c r="J87" s="270"/>
      <c r="K87" s="270"/>
      <c r="L87" s="270"/>
      <c r="M87" s="270"/>
      <c r="N87" s="270"/>
      <c r="O87" s="270"/>
      <c r="P87" s="270"/>
      <c r="Q87" s="271"/>
      <c r="R87" s="272"/>
      <c r="S87" s="77">
        <f t="shared" si="0"/>
        <v>0</v>
      </c>
      <c r="T87" s="17"/>
    </row>
    <row r="88" spans="1:20" ht="12" customHeight="1" x14ac:dyDescent="0.2">
      <c r="A88" s="6"/>
      <c r="B88" s="6"/>
      <c r="C88" s="13"/>
      <c r="D88" s="19">
        <f t="shared" si="1"/>
        <v>77</v>
      </c>
      <c r="E88" s="70" t="str">
        <f>IF(OR('Services - NHC'!E86="",'Services - NHC'!E86="[Enter service]"),"",'Services - NHC'!E86)</f>
        <v/>
      </c>
      <c r="F88" s="71" t="str">
        <f>IF(OR('Services - NHC'!F86="",'Services - NHC'!F86="[Select]"),"",'Services - NHC'!F86)</f>
        <v/>
      </c>
      <c r="G88" s="15"/>
      <c r="H88" s="270"/>
      <c r="I88" s="270"/>
      <c r="J88" s="270"/>
      <c r="K88" s="270"/>
      <c r="L88" s="270"/>
      <c r="M88" s="270"/>
      <c r="N88" s="270"/>
      <c r="O88" s="270"/>
      <c r="P88" s="270"/>
      <c r="Q88" s="271"/>
      <c r="R88" s="272"/>
      <c r="S88" s="77">
        <f t="shared" si="0"/>
        <v>0</v>
      </c>
      <c r="T88" s="17"/>
    </row>
    <row r="89" spans="1:20" ht="12" customHeight="1" x14ac:dyDescent="0.2">
      <c r="A89" s="6"/>
      <c r="B89" s="6"/>
      <c r="C89" s="13"/>
      <c r="D89" s="19">
        <f t="shared" si="1"/>
        <v>78</v>
      </c>
      <c r="E89" s="70" t="str">
        <f>IF(OR('Services - NHC'!E87="",'Services - NHC'!E87="[Enter service]"),"",'Services - NHC'!E87)</f>
        <v/>
      </c>
      <c r="F89" s="71" t="str">
        <f>IF(OR('Services - NHC'!F87="",'Services - NHC'!F87="[Select]"),"",'Services - NHC'!F87)</f>
        <v/>
      </c>
      <c r="G89" s="15"/>
      <c r="H89" s="270"/>
      <c r="I89" s="270"/>
      <c r="J89" s="270"/>
      <c r="K89" s="270"/>
      <c r="L89" s="270"/>
      <c r="M89" s="270"/>
      <c r="N89" s="270"/>
      <c r="O89" s="270"/>
      <c r="P89" s="270"/>
      <c r="Q89" s="271"/>
      <c r="R89" s="272"/>
      <c r="S89" s="77">
        <f t="shared" si="0"/>
        <v>0</v>
      </c>
      <c r="T89" s="17"/>
    </row>
    <row r="90" spans="1:20" ht="12" customHeight="1" x14ac:dyDescent="0.2">
      <c r="A90" s="6"/>
      <c r="B90" s="6"/>
      <c r="C90" s="13"/>
      <c r="D90" s="19">
        <f t="shared" si="1"/>
        <v>79</v>
      </c>
      <c r="E90" s="70" t="str">
        <f>IF(OR('Services - NHC'!E88="",'Services - NHC'!E88="[Enter service]"),"",'Services - NHC'!E88)</f>
        <v/>
      </c>
      <c r="F90" s="71" t="str">
        <f>IF(OR('Services - NHC'!F88="",'Services - NHC'!F88="[Select]"),"",'Services - NHC'!F88)</f>
        <v/>
      </c>
      <c r="G90" s="15"/>
      <c r="H90" s="270"/>
      <c r="I90" s="270"/>
      <c r="J90" s="270"/>
      <c r="K90" s="270"/>
      <c r="L90" s="270"/>
      <c r="M90" s="270"/>
      <c r="N90" s="270"/>
      <c r="O90" s="270"/>
      <c r="P90" s="270"/>
      <c r="Q90" s="271"/>
      <c r="R90" s="272"/>
      <c r="S90" s="77">
        <f t="shared" si="0"/>
        <v>0</v>
      </c>
      <c r="T90" s="17"/>
    </row>
    <row r="91" spans="1:20" ht="12" customHeight="1" x14ac:dyDescent="0.2">
      <c r="A91" s="6"/>
      <c r="B91" s="6"/>
      <c r="C91" s="13"/>
      <c r="D91" s="19">
        <f t="shared" si="1"/>
        <v>80</v>
      </c>
      <c r="E91" s="70" t="str">
        <f>IF(OR('Services - NHC'!E89="",'Services - NHC'!E89="[Enter service]"),"",'Services - NHC'!E89)</f>
        <v/>
      </c>
      <c r="F91" s="71" t="str">
        <f>IF(OR('Services - NHC'!F89="",'Services - NHC'!F89="[Select]"),"",'Services - NHC'!F89)</f>
        <v/>
      </c>
      <c r="G91" s="15"/>
      <c r="H91" s="270"/>
      <c r="I91" s="270"/>
      <c r="J91" s="270"/>
      <c r="K91" s="270"/>
      <c r="L91" s="270"/>
      <c r="M91" s="270"/>
      <c r="N91" s="270"/>
      <c r="O91" s="270"/>
      <c r="P91" s="270"/>
      <c r="Q91" s="271"/>
      <c r="R91" s="272"/>
      <c r="S91" s="77">
        <f t="shared" si="0"/>
        <v>0</v>
      </c>
      <c r="T91" s="17"/>
    </row>
    <row r="92" spans="1:20" ht="12" customHeight="1" x14ac:dyDescent="0.2">
      <c r="A92" s="6"/>
      <c r="B92" s="6"/>
      <c r="C92" s="13"/>
      <c r="D92" s="19">
        <f t="shared" si="1"/>
        <v>81</v>
      </c>
      <c r="E92" s="70" t="str">
        <f>IF(OR('Services - NHC'!E90="",'Services - NHC'!E90="[Enter service]"),"",'Services - NHC'!E90)</f>
        <v/>
      </c>
      <c r="F92" s="71" t="str">
        <f>IF(OR('Services - NHC'!F90="",'Services - NHC'!F90="[Select]"),"",'Services - NHC'!F90)</f>
        <v/>
      </c>
      <c r="G92" s="15"/>
      <c r="H92" s="270"/>
      <c r="I92" s="270"/>
      <c r="J92" s="270"/>
      <c r="K92" s="270"/>
      <c r="L92" s="270"/>
      <c r="M92" s="270"/>
      <c r="N92" s="270"/>
      <c r="O92" s="270"/>
      <c r="P92" s="270"/>
      <c r="Q92" s="271"/>
      <c r="R92" s="272"/>
      <c r="S92" s="77">
        <f t="shared" si="0"/>
        <v>0</v>
      </c>
      <c r="T92" s="17"/>
    </row>
    <row r="93" spans="1:20" ht="12" customHeight="1" x14ac:dyDescent="0.2">
      <c r="A93" s="6"/>
      <c r="B93" s="6"/>
      <c r="C93" s="13"/>
      <c r="D93" s="19">
        <f t="shared" si="1"/>
        <v>82</v>
      </c>
      <c r="E93" s="70" t="str">
        <f>IF(OR('Services - NHC'!E91="",'Services - NHC'!E91="[Enter service]"),"",'Services - NHC'!E91)</f>
        <v/>
      </c>
      <c r="F93" s="71" t="str">
        <f>IF(OR('Services - NHC'!F91="",'Services - NHC'!F91="[Select]"),"",'Services - NHC'!F91)</f>
        <v/>
      </c>
      <c r="G93" s="15"/>
      <c r="H93" s="270"/>
      <c r="I93" s="270"/>
      <c r="J93" s="270"/>
      <c r="K93" s="270"/>
      <c r="L93" s="270"/>
      <c r="M93" s="270"/>
      <c r="N93" s="270"/>
      <c r="O93" s="270"/>
      <c r="P93" s="270"/>
      <c r="Q93" s="271"/>
      <c r="R93" s="272"/>
      <c r="S93" s="77">
        <f t="shared" si="0"/>
        <v>0</v>
      </c>
      <c r="T93" s="17"/>
    </row>
    <row r="94" spans="1:20" ht="12" customHeight="1" x14ac:dyDescent="0.2">
      <c r="A94" s="6"/>
      <c r="B94" s="6"/>
      <c r="C94" s="13"/>
      <c r="D94" s="19">
        <f t="shared" si="1"/>
        <v>83</v>
      </c>
      <c r="E94" s="70" t="str">
        <f>IF(OR('Services - NHC'!E92="",'Services - NHC'!E92="[Enter service]"),"",'Services - NHC'!E92)</f>
        <v/>
      </c>
      <c r="F94" s="71" t="str">
        <f>IF(OR('Services - NHC'!F92="",'Services - NHC'!F92="[Select]"),"",'Services - NHC'!F92)</f>
        <v/>
      </c>
      <c r="G94" s="15"/>
      <c r="H94" s="270"/>
      <c r="I94" s="270"/>
      <c r="J94" s="270"/>
      <c r="K94" s="270"/>
      <c r="L94" s="270"/>
      <c r="M94" s="270"/>
      <c r="N94" s="270"/>
      <c r="O94" s="270"/>
      <c r="P94" s="270"/>
      <c r="Q94" s="271"/>
      <c r="R94" s="272"/>
      <c r="S94" s="77">
        <f t="shared" si="0"/>
        <v>0</v>
      </c>
      <c r="T94" s="17"/>
    </row>
    <row r="95" spans="1:20" ht="12" customHeight="1" x14ac:dyDescent="0.2">
      <c r="A95" s="6"/>
      <c r="B95" s="6"/>
      <c r="C95" s="13"/>
      <c r="D95" s="19">
        <f t="shared" si="1"/>
        <v>84</v>
      </c>
      <c r="E95" s="70" t="str">
        <f>IF(OR('Services - NHC'!E93="",'Services - NHC'!E93="[Enter service]"),"",'Services - NHC'!E93)</f>
        <v/>
      </c>
      <c r="F95" s="71" t="str">
        <f>IF(OR('Services - NHC'!F93="",'Services - NHC'!F93="[Select]"),"",'Services - NHC'!F93)</f>
        <v/>
      </c>
      <c r="G95" s="15"/>
      <c r="H95" s="270"/>
      <c r="I95" s="270"/>
      <c r="J95" s="270"/>
      <c r="K95" s="270"/>
      <c r="L95" s="270"/>
      <c r="M95" s="270"/>
      <c r="N95" s="270"/>
      <c r="O95" s="270"/>
      <c r="P95" s="270"/>
      <c r="Q95" s="271"/>
      <c r="R95" s="272"/>
      <c r="S95" s="77">
        <f t="shared" si="0"/>
        <v>0</v>
      </c>
      <c r="T95" s="17"/>
    </row>
    <row r="96" spans="1:20" ht="12" customHeight="1" x14ac:dyDescent="0.2">
      <c r="A96" s="6"/>
      <c r="B96" s="6"/>
      <c r="C96" s="13"/>
      <c r="D96" s="19">
        <f t="shared" si="1"/>
        <v>85</v>
      </c>
      <c r="E96" s="70" t="str">
        <f>IF(OR('Services - NHC'!E94="",'Services - NHC'!E94="[Enter service]"),"",'Services - NHC'!E94)</f>
        <v/>
      </c>
      <c r="F96" s="71" t="str">
        <f>IF(OR('Services - NHC'!F94="",'Services - NHC'!F94="[Select]"),"",'Services - NHC'!F94)</f>
        <v/>
      </c>
      <c r="G96" s="15"/>
      <c r="H96" s="270"/>
      <c r="I96" s="270"/>
      <c r="J96" s="270"/>
      <c r="K96" s="270"/>
      <c r="L96" s="270"/>
      <c r="M96" s="270"/>
      <c r="N96" s="270"/>
      <c r="O96" s="270"/>
      <c r="P96" s="270"/>
      <c r="Q96" s="271"/>
      <c r="R96" s="272"/>
      <c r="S96" s="77">
        <f t="shared" si="0"/>
        <v>0</v>
      </c>
      <c r="T96" s="17"/>
    </row>
    <row r="97" spans="1:20" ht="12" customHeight="1" x14ac:dyDescent="0.2">
      <c r="A97" s="6"/>
      <c r="B97" s="6"/>
      <c r="C97" s="13"/>
      <c r="D97" s="19">
        <f t="shared" si="1"/>
        <v>86</v>
      </c>
      <c r="E97" s="70" t="str">
        <f>IF(OR('Services - NHC'!E95="",'Services - NHC'!E95="[Enter service]"),"",'Services - NHC'!E95)</f>
        <v/>
      </c>
      <c r="F97" s="71" t="str">
        <f>IF(OR('Services - NHC'!F95="",'Services - NHC'!F95="[Select]"),"",'Services - NHC'!F95)</f>
        <v/>
      </c>
      <c r="G97" s="15"/>
      <c r="H97" s="270"/>
      <c r="I97" s="270"/>
      <c r="J97" s="270"/>
      <c r="K97" s="270"/>
      <c r="L97" s="270"/>
      <c r="M97" s="270"/>
      <c r="N97" s="270"/>
      <c r="O97" s="270"/>
      <c r="P97" s="270"/>
      <c r="Q97" s="271"/>
      <c r="R97" s="272"/>
      <c r="S97" s="77">
        <f t="shared" si="0"/>
        <v>0</v>
      </c>
      <c r="T97" s="17"/>
    </row>
    <row r="98" spans="1:20" ht="12" customHeight="1" x14ac:dyDescent="0.2">
      <c r="A98" s="6"/>
      <c r="B98" s="6"/>
      <c r="C98" s="13"/>
      <c r="D98" s="19">
        <f t="shared" si="1"/>
        <v>87</v>
      </c>
      <c r="E98" s="70" t="str">
        <f>IF(OR('Services - NHC'!E96="",'Services - NHC'!E96="[Enter service]"),"",'Services - NHC'!E96)</f>
        <v/>
      </c>
      <c r="F98" s="71" t="str">
        <f>IF(OR('Services - NHC'!F96="",'Services - NHC'!F96="[Select]"),"",'Services - NHC'!F96)</f>
        <v/>
      </c>
      <c r="G98" s="15"/>
      <c r="H98" s="270"/>
      <c r="I98" s="270"/>
      <c r="J98" s="270"/>
      <c r="K98" s="270"/>
      <c r="L98" s="270"/>
      <c r="M98" s="270"/>
      <c r="N98" s="270"/>
      <c r="O98" s="270"/>
      <c r="P98" s="270"/>
      <c r="Q98" s="271"/>
      <c r="R98" s="272"/>
      <c r="S98" s="77">
        <f t="shared" si="0"/>
        <v>0</v>
      </c>
      <c r="T98" s="17"/>
    </row>
    <row r="99" spans="1:20" ht="12" customHeight="1" x14ac:dyDescent="0.2">
      <c r="A99" s="6"/>
      <c r="B99" s="6"/>
      <c r="C99" s="13"/>
      <c r="D99" s="19">
        <f t="shared" si="1"/>
        <v>88</v>
      </c>
      <c r="E99" s="70" t="str">
        <f>IF(OR('Services - NHC'!E97="",'Services - NHC'!E97="[Enter service]"),"",'Services - NHC'!E97)</f>
        <v/>
      </c>
      <c r="F99" s="71" t="str">
        <f>IF(OR('Services - NHC'!F97="",'Services - NHC'!F97="[Select]"),"",'Services - NHC'!F97)</f>
        <v/>
      </c>
      <c r="G99" s="15"/>
      <c r="H99" s="270"/>
      <c r="I99" s="270"/>
      <c r="J99" s="270"/>
      <c r="K99" s="270"/>
      <c r="L99" s="270"/>
      <c r="M99" s="270"/>
      <c r="N99" s="270"/>
      <c r="O99" s="270"/>
      <c r="P99" s="270"/>
      <c r="Q99" s="271"/>
      <c r="R99" s="272"/>
      <c r="S99" s="77">
        <f t="shared" si="0"/>
        <v>0</v>
      </c>
      <c r="T99" s="17"/>
    </row>
    <row r="100" spans="1:20" ht="12" customHeight="1" x14ac:dyDescent="0.2">
      <c r="A100" s="6"/>
      <c r="B100" s="6"/>
      <c r="C100" s="13"/>
      <c r="D100" s="19">
        <f t="shared" si="1"/>
        <v>89</v>
      </c>
      <c r="E100" s="70" t="str">
        <f>IF(OR('Services - NHC'!E98="",'Services - NHC'!E98="[Enter service]"),"",'Services - NHC'!E98)</f>
        <v/>
      </c>
      <c r="F100" s="71" t="str">
        <f>IF(OR('Services - NHC'!F98="",'Services - NHC'!F98="[Select]"),"",'Services - NHC'!F98)</f>
        <v/>
      </c>
      <c r="G100" s="15"/>
      <c r="H100" s="270"/>
      <c r="I100" s="270"/>
      <c r="J100" s="270"/>
      <c r="K100" s="270"/>
      <c r="L100" s="270"/>
      <c r="M100" s="270"/>
      <c r="N100" s="270"/>
      <c r="O100" s="270"/>
      <c r="P100" s="270"/>
      <c r="Q100" s="271"/>
      <c r="R100" s="272"/>
      <c r="S100" s="77">
        <f t="shared" si="0"/>
        <v>0</v>
      </c>
      <c r="T100" s="17"/>
    </row>
    <row r="101" spans="1:20" ht="12" customHeight="1" x14ac:dyDescent="0.2">
      <c r="A101" s="6"/>
      <c r="B101" s="6"/>
      <c r="C101" s="13"/>
      <c r="D101" s="19">
        <f t="shared" si="1"/>
        <v>90</v>
      </c>
      <c r="E101" s="70" t="str">
        <f>IF(OR('Services - NHC'!E99="",'Services - NHC'!E99="[Enter service]"),"",'Services - NHC'!E99)</f>
        <v/>
      </c>
      <c r="F101" s="71" t="str">
        <f>IF(OR('Services - NHC'!F99="",'Services - NHC'!F99="[Select]"),"",'Services - NHC'!F99)</f>
        <v/>
      </c>
      <c r="G101" s="15"/>
      <c r="H101" s="270"/>
      <c r="I101" s="270"/>
      <c r="J101" s="270"/>
      <c r="K101" s="270"/>
      <c r="L101" s="270"/>
      <c r="M101" s="270"/>
      <c r="N101" s="270"/>
      <c r="O101" s="270"/>
      <c r="P101" s="270"/>
      <c r="Q101" s="271"/>
      <c r="R101" s="272"/>
      <c r="S101" s="77">
        <f t="shared" si="0"/>
        <v>0</v>
      </c>
      <c r="T101" s="17"/>
    </row>
    <row r="102" spans="1:20" ht="12" customHeight="1" x14ac:dyDescent="0.2">
      <c r="A102" s="6"/>
      <c r="B102" s="6"/>
      <c r="C102" s="13"/>
      <c r="D102" s="19">
        <f t="shared" si="1"/>
        <v>91</v>
      </c>
      <c r="E102" s="70" t="str">
        <f>IF(OR('Services - NHC'!E100="",'Services - NHC'!E100="[Enter service]"),"",'Services - NHC'!E100)</f>
        <v/>
      </c>
      <c r="F102" s="71" t="str">
        <f>IF(OR('Services - NHC'!F100="",'Services - NHC'!F100="[Select]"),"",'Services - NHC'!F100)</f>
        <v/>
      </c>
      <c r="G102" s="15"/>
      <c r="H102" s="270"/>
      <c r="I102" s="270"/>
      <c r="J102" s="270"/>
      <c r="K102" s="270"/>
      <c r="L102" s="270"/>
      <c r="M102" s="270"/>
      <c r="N102" s="270"/>
      <c r="O102" s="270"/>
      <c r="P102" s="270"/>
      <c r="Q102" s="271"/>
      <c r="R102" s="272"/>
      <c r="S102" s="77">
        <f t="shared" si="0"/>
        <v>0</v>
      </c>
      <c r="T102" s="17"/>
    </row>
    <row r="103" spans="1:20" ht="12" customHeight="1" x14ac:dyDescent="0.2">
      <c r="A103" s="6"/>
      <c r="B103" s="6"/>
      <c r="C103" s="13"/>
      <c r="D103" s="19">
        <f t="shared" si="1"/>
        <v>92</v>
      </c>
      <c r="E103" s="70" t="str">
        <f>IF(OR('Services - NHC'!E101="",'Services - NHC'!E101="[Enter service]"),"",'Services - NHC'!E101)</f>
        <v/>
      </c>
      <c r="F103" s="71" t="str">
        <f>IF(OR('Services - NHC'!F101="",'Services - NHC'!F101="[Select]"),"",'Services - NHC'!F101)</f>
        <v/>
      </c>
      <c r="G103" s="15"/>
      <c r="H103" s="270"/>
      <c r="I103" s="270"/>
      <c r="J103" s="270"/>
      <c r="K103" s="270"/>
      <c r="L103" s="270"/>
      <c r="M103" s="270"/>
      <c r="N103" s="270"/>
      <c r="O103" s="270"/>
      <c r="P103" s="270"/>
      <c r="Q103" s="271"/>
      <c r="R103" s="272"/>
      <c r="S103" s="77">
        <f t="shared" si="0"/>
        <v>0</v>
      </c>
      <c r="T103" s="17"/>
    </row>
    <row r="104" spans="1:20" ht="12" customHeight="1" x14ac:dyDescent="0.2">
      <c r="A104" s="6"/>
      <c r="B104" s="6"/>
      <c r="C104" s="13"/>
      <c r="D104" s="19">
        <f t="shared" si="1"/>
        <v>93</v>
      </c>
      <c r="E104" s="70" t="str">
        <f>IF(OR('Services - NHC'!E102="",'Services - NHC'!E102="[Enter service]"),"",'Services - NHC'!E102)</f>
        <v/>
      </c>
      <c r="F104" s="71" t="str">
        <f>IF(OR('Services - NHC'!F102="",'Services - NHC'!F102="[Select]"),"",'Services - NHC'!F102)</f>
        <v/>
      </c>
      <c r="G104" s="15"/>
      <c r="H104" s="270"/>
      <c r="I104" s="270"/>
      <c r="J104" s="270"/>
      <c r="K104" s="270"/>
      <c r="L104" s="270"/>
      <c r="M104" s="270"/>
      <c r="N104" s="270"/>
      <c r="O104" s="270"/>
      <c r="P104" s="270"/>
      <c r="Q104" s="271"/>
      <c r="R104" s="272"/>
      <c r="S104" s="77">
        <f t="shared" si="0"/>
        <v>0</v>
      </c>
      <c r="T104" s="17"/>
    </row>
    <row r="105" spans="1:20" ht="12" customHeight="1" x14ac:dyDescent="0.2">
      <c r="A105" s="6"/>
      <c r="B105" s="6"/>
      <c r="C105" s="13"/>
      <c r="D105" s="19">
        <f t="shared" si="1"/>
        <v>94</v>
      </c>
      <c r="E105" s="70" t="str">
        <f>IF(OR('Services - NHC'!E103="",'Services - NHC'!E103="[Enter service]"),"",'Services - NHC'!E103)</f>
        <v/>
      </c>
      <c r="F105" s="71" t="str">
        <f>IF(OR('Services - NHC'!F103="",'Services - NHC'!F103="[Select]"),"",'Services - NHC'!F103)</f>
        <v/>
      </c>
      <c r="G105" s="15"/>
      <c r="H105" s="270"/>
      <c r="I105" s="270"/>
      <c r="J105" s="270"/>
      <c r="K105" s="270"/>
      <c r="L105" s="270"/>
      <c r="M105" s="270"/>
      <c r="N105" s="270"/>
      <c r="O105" s="270"/>
      <c r="P105" s="270"/>
      <c r="Q105" s="271"/>
      <c r="R105" s="272"/>
      <c r="S105" s="77">
        <f t="shared" si="0"/>
        <v>0</v>
      </c>
      <c r="T105" s="17"/>
    </row>
    <row r="106" spans="1:20" ht="12" customHeight="1" x14ac:dyDescent="0.2">
      <c r="A106" s="6"/>
      <c r="B106" s="6"/>
      <c r="C106" s="13"/>
      <c r="D106" s="19">
        <f t="shared" si="1"/>
        <v>95</v>
      </c>
      <c r="E106" s="70" t="str">
        <f>IF(OR('Services - NHC'!E104="",'Services - NHC'!E104="[Enter service]"),"",'Services - NHC'!E104)</f>
        <v/>
      </c>
      <c r="F106" s="71" t="str">
        <f>IF(OR('Services - NHC'!F104="",'Services - NHC'!F104="[Select]"),"",'Services - NHC'!F104)</f>
        <v/>
      </c>
      <c r="G106" s="15"/>
      <c r="H106" s="270"/>
      <c r="I106" s="270"/>
      <c r="J106" s="270"/>
      <c r="K106" s="270"/>
      <c r="L106" s="270"/>
      <c r="M106" s="270"/>
      <c r="N106" s="270"/>
      <c r="O106" s="270"/>
      <c r="P106" s="270"/>
      <c r="Q106" s="271"/>
      <c r="R106" s="272"/>
      <c r="S106" s="77">
        <f t="shared" si="0"/>
        <v>0</v>
      </c>
      <c r="T106" s="17"/>
    </row>
    <row r="107" spans="1:20" ht="12" customHeight="1" x14ac:dyDescent="0.2">
      <c r="A107" s="6"/>
      <c r="B107" s="6"/>
      <c r="C107" s="13"/>
      <c r="D107" s="19">
        <f t="shared" si="1"/>
        <v>96</v>
      </c>
      <c r="E107" s="70" t="str">
        <f>IF(OR('Services - NHC'!E105="",'Services - NHC'!E105="[Enter service]"),"",'Services - NHC'!E105)</f>
        <v/>
      </c>
      <c r="F107" s="71" t="str">
        <f>IF(OR('Services - NHC'!F105="",'Services - NHC'!F105="[Select]"),"",'Services - NHC'!F105)</f>
        <v/>
      </c>
      <c r="G107" s="15"/>
      <c r="H107" s="270"/>
      <c r="I107" s="270"/>
      <c r="J107" s="270"/>
      <c r="K107" s="270"/>
      <c r="L107" s="270"/>
      <c r="M107" s="270"/>
      <c r="N107" s="270"/>
      <c r="O107" s="270"/>
      <c r="P107" s="270"/>
      <c r="Q107" s="271"/>
      <c r="R107" s="272"/>
      <c r="S107" s="77">
        <f t="shared" si="0"/>
        <v>0</v>
      </c>
      <c r="T107" s="17"/>
    </row>
    <row r="108" spans="1:20" ht="12" customHeight="1" x14ac:dyDescent="0.2">
      <c r="A108" s="6"/>
      <c r="B108" s="6"/>
      <c r="C108" s="13"/>
      <c r="D108" s="19">
        <f t="shared" si="1"/>
        <v>97</v>
      </c>
      <c r="E108" s="70" t="str">
        <f>IF(OR('Services - NHC'!E106="",'Services - NHC'!E106="[Enter service]"),"",'Services - NHC'!E106)</f>
        <v/>
      </c>
      <c r="F108" s="71" t="str">
        <f>IF(OR('Services - NHC'!F106="",'Services - NHC'!F106="[Select]"),"",'Services - NHC'!F106)</f>
        <v/>
      </c>
      <c r="G108" s="15"/>
      <c r="H108" s="270"/>
      <c r="I108" s="270"/>
      <c r="J108" s="270"/>
      <c r="K108" s="270"/>
      <c r="L108" s="270"/>
      <c r="M108" s="270"/>
      <c r="N108" s="270"/>
      <c r="O108" s="270"/>
      <c r="P108" s="270"/>
      <c r="Q108" s="271"/>
      <c r="R108" s="272"/>
      <c r="S108" s="77">
        <f t="shared" si="0"/>
        <v>0</v>
      </c>
      <c r="T108" s="17"/>
    </row>
    <row r="109" spans="1:20" ht="12" customHeight="1" x14ac:dyDescent="0.2">
      <c r="A109" s="6"/>
      <c r="B109" s="6"/>
      <c r="C109" s="13"/>
      <c r="D109" s="19">
        <f t="shared" si="1"/>
        <v>98</v>
      </c>
      <c r="E109" s="70" t="str">
        <f>IF(OR('Services - NHC'!E107="",'Services - NHC'!E107="[Enter service]"),"",'Services - NHC'!E107)</f>
        <v/>
      </c>
      <c r="F109" s="71" t="str">
        <f>IF(OR('Services - NHC'!F107="",'Services - NHC'!F107="[Select]"),"",'Services - NHC'!F107)</f>
        <v/>
      </c>
      <c r="G109" s="15"/>
      <c r="H109" s="270"/>
      <c r="I109" s="270"/>
      <c r="J109" s="270"/>
      <c r="K109" s="270"/>
      <c r="L109" s="270"/>
      <c r="M109" s="270"/>
      <c r="N109" s="270"/>
      <c r="O109" s="270"/>
      <c r="P109" s="270"/>
      <c r="Q109" s="271"/>
      <c r="R109" s="272"/>
      <c r="S109" s="77">
        <f t="shared" si="0"/>
        <v>0</v>
      </c>
      <c r="T109" s="17"/>
    </row>
    <row r="110" spans="1:20" ht="12" customHeight="1" x14ac:dyDescent="0.2">
      <c r="A110" s="6"/>
      <c r="B110" s="6"/>
      <c r="C110" s="13"/>
      <c r="D110" s="19">
        <f t="shared" si="1"/>
        <v>99</v>
      </c>
      <c r="E110" s="70" t="str">
        <f>IF(OR('Services - NHC'!E108="",'Services - NHC'!E108="[Enter service]"),"",'Services - NHC'!E108)</f>
        <v/>
      </c>
      <c r="F110" s="71" t="str">
        <f>IF(OR('Services - NHC'!F108="",'Services - NHC'!F108="[Select]"),"",'Services - NHC'!F108)</f>
        <v/>
      </c>
      <c r="G110" s="15"/>
      <c r="H110" s="270"/>
      <c r="I110" s="270"/>
      <c r="J110" s="270"/>
      <c r="K110" s="270"/>
      <c r="L110" s="270"/>
      <c r="M110" s="270"/>
      <c r="N110" s="270"/>
      <c r="O110" s="270"/>
      <c r="P110" s="270"/>
      <c r="Q110" s="271"/>
      <c r="R110" s="272"/>
      <c r="S110" s="77">
        <f t="shared" si="0"/>
        <v>0</v>
      </c>
      <c r="T110" s="17"/>
    </row>
    <row r="111" spans="1:20" ht="12" customHeight="1" x14ac:dyDescent="0.2">
      <c r="A111" s="6"/>
      <c r="B111" s="6"/>
      <c r="C111" s="13"/>
      <c r="D111" s="19">
        <f t="shared" si="1"/>
        <v>100</v>
      </c>
      <c r="E111" s="70" t="str">
        <f>IF(OR('Services - NHC'!E109="",'Services - NHC'!E109="[Enter service]"),"",'Services - NHC'!E109)</f>
        <v/>
      </c>
      <c r="F111" s="71" t="str">
        <f>IF(OR('Services - NHC'!F109="",'Services - NHC'!F109="[Select]"),"",'Services - NHC'!F109)</f>
        <v/>
      </c>
      <c r="G111" s="15"/>
      <c r="H111" s="270"/>
      <c r="I111" s="270"/>
      <c r="J111" s="270"/>
      <c r="K111" s="270"/>
      <c r="L111" s="270"/>
      <c r="M111" s="270"/>
      <c r="N111" s="270"/>
      <c r="O111" s="270"/>
      <c r="P111" s="270"/>
      <c r="Q111" s="271"/>
      <c r="R111" s="272"/>
      <c r="S111" s="77">
        <f t="shared" si="0"/>
        <v>0</v>
      </c>
      <c r="T111" s="17"/>
    </row>
    <row r="112" spans="1:20" ht="12" customHeight="1" x14ac:dyDescent="0.2">
      <c r="A112" s="6"/>
      <c r="B112" s="6"/>
      <c r="C112" s="13"/>
      <c r="D112" s="19">
        <f t="shared" si="1"/>
        <v>101</v>
      </c>
      <c r="E112" s="70" t="str">
        <f>IF(OR('Services - NHC'!E110="",'Services - NHC'!E110="[Enter service]"),"",'Services - NHC'!E110)</f>
        <v/>
      </c>
      <c r="F112" s="71" t="str">
        <f>IF(OR('Services - NHC'!F110="",'Services - NHC'!F110="[Select]"),"",'Services - NHC'!F110)</f>
        <v/>
      </c>
      <c r="G112" s="15"/>
      <c r="H112" s="270"/>
      <c r="I112" s="270"/>
      <c r="J112" s="270"/>
      <c r="K112" s="270"/>
      <c r="L112" s="270"/>
      <c r="M112" s="270"/>
      <c r="N112" s="270"/>
      <c r="O112" s="270"/>
      <c r="P112" s="270"/>
      <c r="Q112" s="271"/>
      <c r="R112" s="272"/>
      <c r="S112" s="77">
        <f t="shared" si="0"/>
        <v>0</v>
      </c>
      <c r="T112" s="17"/>
    </row>
    <row r="113" spans="1:20" ht="12" customHeight="1" x14ac:dyDescent="0.2">
      <c r="A113" s="6"/>
      <c r="B113" s="6"/>
      <c r="C113" s="13"/>
      <c r="D113" s="19">
        <f t="shared" si="1"/>
        <v>102</v>
      </c>
      <c r="E113" s="70" t="str">
        <f>IF(OR('Services - NHC'!E111="",'Services - NHC'!E111="[Enter service]"),"",'Services - NHC'!E111)</f>
        <v/>
      </c>
      <c r="F113" s="71" t="str">
        <f>IF(OR('Services - NHC'!F111="",'Services - NHC'!F111="[Select]"),"",'Services - NHC'!F111)</f>
        <v/>
      </c>
      <c r="G113" s="15"/>
      <c r="H113" s="270"/>
      <c r="I113" s="270"/>
      <c r="J113" s="270"/>
      <c r="K113" s="270"/>
      <c r="L113" s="270"/>
      <c r="M113" s="270"/>
      <c r="N113" s="270"/>
      <c r="O113" s="270"/>
      <c r="P113" s="270"/>
      <c r="Q113" s="271"/>
      <c r="R113" s="272"/>
      <c r="S113" s="77">
        <f t="shared" si="0"/>
        <v>0</v>
      </c>
      <c r="T113" s="17"/>
    </row>
    <row r="114" spans="1:20" ht="12" customHeight="1" x14ac:dyDescent="0.2">
      <c r="A114" s="6"/>
      <c r="B114" s="6"/>
      <c r="C114" s="13"/>
      <c r="D114" s="19">
        <f t="shared" si="1"/>
        <v>103</v>
      </c>
      <c r="E114" s="70" t="str">
        <f>IF(OR('Services - NHC'!E112="",'Services - NHC'!E112="[Enter service]"),"",'Services - NHC'!E112)</f>
        <v/>
      </c>
      <c r="F114" s="71" t="str">
        <f>IF(OR('Services - NHC'!F112="",'Services - NHC'!F112="[Select]"),"",'Services - NHC'!F112)</f>
        <v/>
      </c>
      <c r="G114" s="15"/>
      <c r="H114" s="270"/>
      <c r="I114" s="270"/>
      <c r="J114" s="270"/>
      <c r="K114" s="270"/>
      <c r="L114" s="270"/>
      <c r="M114" s="270"/>
      <c r="N114" s="270"/>
      <c r="O114" s="270"/>
      <c r="P114" s="270"/>
      <c r="Q114" s="271"/>
      <c r="R114" s="272"/>
      <c r="S114" s="77">
        <f t="shared" si="0"/>
        <v>0</v>
      </c>
      <c r="T114" s="17"/>
    </row>
    <row r="115" spans="1:20" ht="12" customHeight="1" x14ac:dyDescent="0.2">
      <c r="A115" s="6"/>
      <c r="B115" s="6"/>
      <c r="C115" s="13"/>
      <c r="D115" s="19">
        <f t="shared" si="1"/>
        <v>104</v>
      </c>
      <c r="E115" s="70" t="str">
        <f>IF(OR('Services - NHC'!E113="",'Services - NHC'!E113="[Enter service]"),"",'Services - NHC'!E113)</f>
        <v/>
      </c>
      <c r="F115" s="71" t="str">
        <f>IF(OR('Services - NHC'!F113="",'Services - NHC'!F113="[Select]"),"",'Services - NHC'!F113)</f>
        <v/>
      </c>
      <c r="G115" s="15"/>
      <c r="H115" s="270"/>
      <c r="I115" s="270"/>
      <c r="J115" s="270"/>
      <c r="K115" s="270"/>
      <c r="L115" s="270"/>
      <c r="M115" s="270"/>
      <c r="N115" s="270"/>
      <c r="O115" s="270"/>
      <c r="P115" s="270"/>
      <c r="Q115" s="271"/>
      <c r="R115" s="272"/>
      <c r="S115" s="77">
        <f t="shared" si="0"/>
        <v>0</v>
      </c>
      <c r="T115" s="17"/>
    </row>
    <row r="116" spans="1:20" ht="12" customHeight="1" x14ac:dyDescent="0.2">
      <c r="A116" s="6"/>
      <c r="B116" s="6"/>
      <c r="C116" s="13"/>
      <c r="D116" s="19">
        <f t="shared" si="1"/>
        <v>105</v>
      </c>
      <c r="E116" s="70" t="str">
        <f>IF(OR('Services - NHC'!E114="",'Services - NHC'!E114="[Enter service]"),"",'Services - NHC'!E114)</f>
        <v/>
      </c>
      <c r="F116" s="71" t="str">
        <f>IF(OR('Services - NHC'!F114="",'Services - NHC'!F114="[Select]"),"",'Services - NHC'!F114)</f>
        <v/>
      </c>
      <c r="G116" s="15"/>
      <c r="H116" s="270"/>
      <c r="I116" s="270"/>
      <c r="J116" s="270"/>
      <c r="K116" s="270"/>
      <c r="L116" s="270"/>
      <c r="M116" s="270"/>
      <c r="N116" s="270"/>
      <c r="O116" s="270"/>
      <c r="P116" s="270"/>
      <c r="Q116" s="271"/>
      <c r="R116" s="272"/>
      <c r="S116" s="77">
        <f t="shared" si="0"/>
        <v>0</v>
      </c>
      <c r="T116" s="17"/>
    </row>
    <row r="117" spans="1:20" ht="12" customHeight="1" x14ac:dyDescent="0.2">
      <c r="A117" s="6"/>
      <c r="B117" s="6"/>
      <c r="C117" s="13"/>
      <c r="D117" s="19">
        <f t="shared" si="1"/>
        <v>106</v>
      </c>
      <c r="E117" s="70" t="str">
        <f>IF(OR('Services - NHC'!E115="",'Services - NHC'!E115="[Enter service]"),"",'Services - NHC'!E115)</f>
        <v/>
      </c>
      <c r="F117" s="71" t="str">
        <f>IF(OR('Services - NHC'!F115="",'Services - NHC'!F115="[Select]"),"",'Services - NHC'!F115)</f>
        <v/>
      </c>
      <c r="G117" s="15"/>
      <c r="H117" s="270"/>
      <c r="I117" s="270"/>
      <c r="J117" s="270"/>
      <c r="K117" s="270"/>
      <c r="L117" s="270"/>
      <c r="M117" s="270"/>
      <c r="N117" s="270"/>
      <c r="O117" s="270"/>
      <c r="P117" s="270"/>
      <c r="Q117" s="271"/>
      <c r="R117" s="272"/>
      <c r="S117" s="77">
        <f t="shared" si="0"/>
        <v>0</v>
      </c>
      <c r="T117" s="17"/>
    </row>
    <row r="118" spans="1:20" ht="12" customHeight="1" x14ac:dyDescent="0.2">
      <c r="A118" s="6"/>
      <c r="B118" s="6"/>
      <c r="C118" s="13"/>
      <c r="D118" s="19">
        <f t="shared" si="1"/>
        <v>107</v>
      </c>
      <c r="E118" s="70" t="str">
        <f>IF(OR('Services - NHC'!E116="",'Services - NHC'!E116="[Enter service]"),"",'Services - NHC'!E116)</f>
        <v/>
      </c>
      <c r="F118" s="71" t="str">
        <f>IF(OR('Services - NHC'!F116="",'Services - NHC'!F116="[Select]"),"",'Services - NHC'!F116)</f>
        <v/>
      </c>
      <c r="G118" s="15"/>
      <c r="H118" s="270"/>
      <c r="I118" s="270"/>
      <c r="J118" s="270"/>
      <c r="K118" s="270"/>
      <c r="L118" s="270"/>
      <c r="M118" s="270"/>
      <c r="N118" s="270"/>
      <c r="O118" s="270"/>
      <c r="P118" s="270"/>
      <c r="Q118" s="271"/>
      <c r="R118" s="272"/>
      <c r="S118" s="77">
        <f t="shared" si="0"/>
        <v>0</v>
      </c>
      <c r="T118" s="17"/>
    </row>
    <row r="119" spans="1:20" ht="12" customHeight="1" x14ac:dyDescent="0.2">
      <c r="A119" s="6"/>
      <c r="B119" s="6"/>
      <c r="C119" s="13"/>
      <c r="D119" s="19">
        <f t="shared" si="1"/>
        <v>108</v>
      </c>
      <c r="E119" s="70" t="str">
        <f>IF(OR('Services - NHC'!E117="",'Services - NHC'!E117="[Enter service]"),"",'Services - NHC'!E117)</f>
        <v/>
      </c>
      <c r="F119" s="71" t="str">
        <f>IF(OR('Services - NHC'!F117="",'Services - NHC'!F117="[Select]"),"",'Services - NHC'!F117)</f>
        <v/>
      </c>
      <c r="G119" s="15"/>
      <c r="H119" s="270"/>
      <c r="I119" s="270"/>
      <c r="J119" s="270"/>
      <c r="K119" s="270"/>
      <c r="L119" s="270"/>
      <c r="M119" s="270"/>
      <c r="N119" s="270"/>
      <c r="O119" s="270"/>
      <c r="P119" s="270"/>
      <c r="Q119" s="271"/>
      <c r="R119" s="272"/>
      <c r="S119" s="77">
        <f t="shared" si="0"/>
        <v>0</v>
      </c>
      <c r="T119" s="17"/>
    </row>
    <row r="120" spans="1:20" ht="12" customHeight="1" x14ac:dyDescent="0.2">
      <c r="A120" s="6"/>
      <c r="B120" s="6"/>
      <c r="C120" s="13"/>
      <c r="D120" s="19">
        <f t="shared" si="1"/>
        <v>109</v>
      </c>
      <c r="E120" s="70" t="str">
        <f>IF(OR('Services - NHC'!E118="",'Services - NHC'!E118="[Enter service]"),"",'Services - NHC'!E118)</f>
        <v/>
      </c>
      <c r="F120" s="71" t="str">
        <f>IF(OR('Services - NHC'!F118="",'Services - NHC'!F118="[Select]"),"",'Services - NHC'!F118)</f>
        <v/>
      </c>
      <c r="G120" s="15"/>
      <c r="H120" s="270"/>
      <c r="I120" s="270"/>
      <c r="J120" s="270"/>
      <c r="K120" s="270"/>
      <c r="L120" s="270"/>
      <c r="M120" s="270"/>
      <c r="N120" s="270"/>
      <c r="O120" s="270"/>
      <c r="P120" s="270"/>
      <c r="Q120" s="271"/>
      <c r="R120" s="272"/>
      <c r="S120" s="77">
        <f t="shared" si="0"/>
        <v>0</v>
      </c>
      <c r="T120" s="17"/>
    </row>
    <row r="121" spans="1:20" ht="12" customHeight="1" x14ac:dyDescent="0.2">
      <c r="A121" s="6"/>
      <c r="B121" s="6"/>
      <c r="C121" s="13"/>
      <c r="D121" s="19">
        <f t="shared" si="1"/>
        <v>110</v>
      </c>
      <c r="E121" s="70" t="str">
        <f>IF(OR('Services - NHC'!E119="",'Services - NHC'!E119="[Enter service]"),"",'Services - NHC'!E119)</f>
        <v/>
      </c>
      <c r="F121" s="71" t="str">
        <f>IF(OR('Services - NHC'!F119="",'Services - NHC'!F119="[Select]"),"",'Services - NHC'!F119)</f>
        <v/>
      </c>
      <c r="G121" s="15"/>
      <c r="H121" s="270"/>
      <c r="I121" s="270"/>
      <c r="J121" s="270"/>
      <c r="K121" s="270"/>
      <c r="L121" s="270"/>
      <c r="M121" s="270"/>
      <c r="N121" s="270"/>
      <c r="O121" s="270"/>
      <c r="P121" s="270"/>
      <c r="Q121" s="271"/>
      <c r="R121" s="272"/>
      <c r="S121" s="77">
        <f t="shared" si="0"/>
        <v>0</v>
      </c>
      <c r="T121" s="17"/>
    </row>
    <row r="122" spans="1:20" ht="12" customHeight="1" x14ac:dyDescent="0.2">
      <c r="A122" s="6"/>
      <c r="B122" s="6"/>
      <c r="C122" s="13"/>
      <c r="D122" s="19">
        <f t="shared" si="1"/>
        <v>111</v>
      </c>
      <c r="E122" s="70" t="str">
        <f>IF(OR('Services - NHC'!E120="",'Services - NHC'!E120="[Enter service]"),"",'Services - NHC'!E120)</f>
        <v/>
      </c>
      <c r="F122" s="71" t="str">
        <f>IF(OR('Services - NHC'!F120="",'Services - NHC'!F120="[Select]"),"",'Services - NHC'!F120)</f>
        <v/>
      </c>
      <c r="G122" s="15"/>
      <c r="H122" s="270"/>
      <c r="I122" s="270"/>
      <c r="J122" s="270"/>
      <c r="K122" s="270"/>
      <c r="L122" s="270"/>
      <c r="M122" s="270"/>
      <c r="N122" s="270"/>
      <c r="O122" s="270"/>
      <c r="P122" s="270"/>
      <c r="Q122" s="271"/>
      <c r="R122" s="272"/>
      <c r="S122" s="77">
        <f t="shared" si="0"/>
        <v>0</v>
      </c>
      <c r="T122" s="17"/>
    </row>
    <row r="123" spans="1:20" ht="12" customHeight="1" x14ac:dyDescent="0.2">
      <c r="A123" s="6"/>
      <c r="B123" s="6"/>
      <c r="C123" s="13"/>
      <c r="D123" s="19">
        <f t="shared" si="1"/>
        <v>112</v>
      </c>
      <c r="E123" s="70" t="str">
        <f>IF(OR('Services - NHC'!E121="",'Services - NHC'!E121="[Enter service]"),"",'Services - NHC'!E121)</f>
        <v/>
      </c>
      <c r="F123" s="71" t="str">
        <f>IF(OR('Services - NHC'!F121="",'Services - NHC'!F121="[Select]"),"",'Services - NHC'!F121)</f>
        <v/>
      </c>
      <c r="G123" s="15"/>
      <c r="H123" s="270"/>
      <c r="I123" s="270"/>
      <c r="J123" s="270"/>
      <c r="K123" s="270"/>
      <c r="L123" s="270"/>
      <c r="M123" s="270"/>
      <c r="N123" s="270"/>
      <c r="O123" s="270"/>
      <c r="P123" s="270"/>
      <c r="Q123" s="271"/>
      <c r="R123" s="272"/>
      <c r="S123" s="77">
        <f t="shared" si="0"/>
        <v>0</v>
      </c>
      <c r="T123" s="17"/>
    </row>
    <row r="124" spans="1:20" ht="12" customHeight="1" x14ac:dyDescent="0.2">
      <c r="A124" s="6"/>
      <c r="B124" s="6"/>
      <c r="C124" s="13"/>
      <c r="D124" s="19">
        <f t="shared" si="1"/>
        <v>113</v>
      </c>
      <c r="E124" s="70" t="str">
        <f>IF(OR('Services - NHC'!E122="",'Services - NHC'!E122="[Enter service]"),"",'Services - NHC'!E122)</f>
        <v/>
      </c>
      <c r="F124" s="71" t="str">
        <f>IF(OR('Services - NHC'!F122="",'Services - NHC'!F122="[Select]"),"",'Services - NHC'!F122)</f>
        <v/>
      </c>
      <c r="G124" s="15"/>
      <c r="H124" s="270"/>
      <c r="I124" s="270"/>
      <c r="J124" s="270"/>
      <c r="K124" s="270"/>
      <c r="L124" s="270"/>
      <c r="M124" s="270"/>
      <c r="N124" s="270"/>
      <c r="O124" s="270"/>
      <c r="P124" s="270"/>
      <c r="Q124" s="271"/>
      <c r="R124" s="272"/>
      <c r="S124" s="77">
        <f t="shared" si="0"/>
        <v>0</v>
      </c>
      <c r="T124" s="17"/>
    </row>
    <row r="125" spans="1:20" ht="12" customHeight="1" x14ac:dyDescent="0.2">
      <c r="A125" s="6"/>
      <c r="B125" s="6"/>
      <c r="C125" s="13"/>
      <c r="D125" s="19">
        <f t="shared" si="1"/>
        <v>114</v>
      </c>
      <c r="E125" s="70" t="str">
        <f>IF(OR('Services - NHC'!E123="",'Services - NHC'!E123="[Enter service]"),"",'Services - NHC'!E123)</f>
        <v/>
      </c>
      <c r="F125" s="71" t="str">
        <f>IF(OR('Services - NHC'!F123="",'Services - NHC'!F123="[Select]"),"",'Services - NHC'!F123)</f>
        <v/>
      </c>
      <c r="G125" s="15"/>
      <c r="H125" s="270"/>
      <c r="I125" s="270"/>
      <c r="J125" s="270"/>
      <c r="K125" s="270"/>
      <c r="L125" s="270"/>
      <c r="M125" s="270"/>
      <c r="N125" s="270"/>
      <c r="O125" s="270"/>
      <c r="P125" s="270"/>
      <c r="Q125" s="271"/>
      <c r="R125" s="272"/>
      <c r="S125" s="77">
        <f t="shared" si="0"/>
        <v>0</v>
      </c>
      <c r="T125" s="17"/>
    </row>
    <row r="126" spans="1:20" ht="12" customHeight="1" x14ac:dyDescent="0.2">
      <c r="A126" s="6"/>
      <c r="B126" s="6"/>
      <c r="C126" s="13"/>
      <c r="D126" s="19">
        <f t="shared" si="1"/>
        <v>115</v>
      </c>
      <c r="E126" s="70" t="str">
        <f>IF(OR('Services - NHC'!E124="",'Services - NHC'!E124="[Enter service]"),"",'Services - NHC'!E124)</f>
        <v/>
      </c>
      <c r="F126" s="71" t="str">
        <f>IF(OR('Services - NHC'!F124="",'Services - NHC'!F124="[Select]"),"",'Services - NHC'!F124)</f>
        <v/>
      </c>
      <c r="G126" s="15"/>
      <c r="H126" s="270"/>
      <c r="I126" s="270"/>
      <c r="J126" s="270"/>
      <c r="K126" s="270"/>
      <c r="L126" s="270"/>
      <c r="M126" s="270"/>
      <c r="N126" s="270"/>
      <c r="O126" s="270"/>
      <c r="P126" s="270"/>
      <c r="Q126" s="271"/>
      <c r="R126" s="272"/>
      <c r="S126" s="77">
        <f t="shared" si="0"/>
        <v>0</v>
      </c>
      <c r="T126" s="17"/>
    </row>
    <row r="127" spans="1:20" ht="12" customHeight="1" x14ac:dyDescent="0.2">
      <c r="A127" s="6"/>
      <c r="B127" s="6"/>
      <c r="C127" s="13"/>
      <c r="D127" s="19">
        <f t="shared" si="1"/>
        <v>116</v>
      </c>
      <c r="E127" s="70" t="str">
        <f>IF(OR('Services - NHC'!E125="",'Services - NHC'!E125="[Enter service]"),"",'Services - NHC'!E125)</f>
        <v/>
      </c>
      <c r="F127" s="71" t="str">
        <f>IF(OR('Services - NHC'!F125="",'Services - NHC'!F125="[Select]"),"",'Services - NHC'!F125)</f>
        <v/>
      </c>
      <c r="G127" s="15"/>
      <c r="H127" s="270"/>
      <c r="I127" s="270"/>
      <c r="J127" s="270"/>
      <c r="K127" s="270"/>
      <c r="L127" s="270"/>
      <c r="M127" s="270"/>
      <c r="N127" s="270"/>
      <c r="O127" s="270"/>
      <c r="P127" s="270"/>
      <c r="Q127" s="271"/>
      <c r="R127" s="272"/>
      <c r="S127" s="77">
        <f t="shared" si="0"/>
        <v>0</v>
      </c>
      <c r="T127" s="17"/>
    </row>
    <row r="128" spans="1:20" ht="12" customHeight="1" x14ac:dyDescent="0.2">
      <c r="A128" s="6"/>
      <c r="B128" s="6"/>
      <c r="C128" s="13"/>
      <c r="D128" s="19">
        <f t="shared" si="1"/>
        <v>117</v>
      </c>
      <c r="E128" s="70" t="str">
        <f>IF(OR('Services - NHC'!E126="",'Services - NHC'!E126="[Enter service]"),"",'Services - NHC'!E126)</f>
        <v/>
      </c>
      <c r="F128" s="71" t="str">
        <f>IF(OR('Services - NHC'!F126="",'Services - NHC'!F126="[Select]"),"",'Services - NHC'!F126)</f>
        <v/>
      </c>
      <c r="G128" s="15"/>
      <c r="H128" s="270"/>
      <c r="I128" s="270"/>
      <c r="J128" s="270"/>
      <c r="K128" s="270"/>
      <c r="L128" s="270"/>
      <c r="M128" s="270"/>
      <c r="N128" s="270"/>
      <c r="O128" s="270"/>
      <c r="P128" s="270"/>
      <c r="Q128" s="271"/>
      <c r="R128" s="272"/>
      <c r="S128" s="77">
        <f t="shared" si="0"/>
        <v>0</v>
      </c>
      <c r="T128" s="17"/>
    </row>
    <row r="129" spans="1:20" ht="12" customHeight="1" x14ac:dyDescent="0.2">
      <c r="A129" s="6"/>
      <c r="B129" s="6"/>
      <c r="C129" s="13"/>
      <c r="D129" s="19">
        <f t="shared" si="1"/>
        <v>118</v>
      </c>
      <c r="E129" s="70" t="str">
        <f>IF(OR('Services - NHC'!E127="",'Services - NHC'!E127="[Enter service]"),"",'Services - NHC'!E127)</f>
        <v/>
      </c>
      <c r="F129" s="71" t="str">
        <f>IF(OR('Services - NHC'!F127="",'Services - NHC'!F127="[Select]"),"",'Services - NHC'!F127)</f>
        <v/>
      </c>
      <c r="G129" s="15"/>
      <c r="H129" s="270"/>
      <c r="I129" s="270"/>
      <c r="J129" s="270"/>
      <c r="K129" s="270"/>
      <c r="L129" s="270"/>
      <c r="M129" s="270"/>
      <c r="N129" s="270"/>
      <c r="O129" s="270"/>
      <c r="P129" s="270"/>
      <c r="Q129" s="271"/>
      <c r="R129" s="272"/>
      <c r="S129" s="77">
        <f t="shared" ref="S129:S152" si="2">SUM(H129:R129)</f>
        <v>0</v>
      </c>
      <c r="T129" s="17"/>
    </row>
    <row r="130" spans="1:20" ht="12" customHeight="1" x14ac:dyDescent="0.2">
      <c r="A130" s="6"/>
      <c r="B130" s="6"/>
      <c r="C130" s="13"/>
      <c r="D130" s="19">
        <f t="shared" si="1"/>
        <v>119</v>
      </c>
      <c r="E130" s="70" t="str">
        <f>IF(OR('Services - NHC'!E128="",'Services - NHC'!E128="[Enter service]"),"",'Services - NHC'!E128)</f>
        <v/>
      </c>
      <c r="F130" s="71" t="str">
        <f>IF(OR('Services - NHC'!F128="",'Services - NHC'!F128="[Select]"),"",'Services - NHC'!F128)</f>
        <v/>
      </c>
      <c r="G130" s="15"/>
      <c r="H130" s="270"/>
      <c r="I130" s="270"/>
      <c r="J130" s="270"/>
      <c r="K130" s="270"/>
      <c r="L130" s="270"/>
      <c r="M130" s="270"/>
      <c r="N130" s="270"/>
      <c r="O130" s="270"/>
      <c r="P130" s="270"/>
      <c r="Q130" s="271"/>
      <c r="R130" s="272"/>
      <c r="S130" s="77">
        <f t="shared" si="2"/>
        <v>0</v>
      </c>
      <c r="T130" s="17"/>
    </row>
    <row r="131" spans="1:20" ht="12" customHeight="1" x14ac:dyDescent="0.2">
      <c r="A131" s="6"/>
      <c r="B131" s="6"/>
      <c r="C131" s="13"/>
      <c r="D131" s="19">
        <f t="shared" si="1"/>
        <v>120</v>
      </c>
      <c r="E131" s="70" t="str">
        <f>IF(OR('Services - NHC'!E129="",'Services - NHC'!E129="[Enter service]"),"",'Services - NHC'!E129)</f>
        <v/>
      </c>
      <c r="F131" s="71" t="str">
        <f>IF(OR('Services - NHC'!F129="",'Services - NHC'!F129="[Select]"),"",'Services - NHC'!F129)</f>
        <v/>
      </c>
      <c r="G131" s="15"/>
      <c r="H131" s="270"/>
      <c r="I131" s="270"/>
      <c r="J131" s="270"/>
      <c r="K131" s="270"/>
      <c r="L131" s="270"/>
      <c r="M131" s="270"/>
      <c r="N131" s="270"/>
      <c r="O131" s="270"/>
      <c r="P131" s="270"/>
      <c r="Q131" s="271"/>
      <c r="R131" s="272"/>
      <c r="S131" s="77">
        <f t="shared" si="2"/>
        <v>0</v>
      </c>
      <c r="T131" s="17"/>
    </row>
    <row r="132" spans="1:20" ht="12" customHeight="1" x14ac:dyDescent="0.2">
      <c r="A132" s="6"/>
      <c r="B132" s="6"/>
      <c r="C132" s="13"/>
      <c r="D132" s="19">
        <f t="shared" si="1"/>
        <v>121</v>
      </c>
      <c r="E132" s="70" t="str">
        <f>IF(OR('Services - NHC'!E130="",'Services - NHC'!E130="[Enter service]"),"",'Services - NHC'!E130)</f>
        <v/>
      </c>
      <c r="F132" s="71" t="str">
        <f>IF(OR('Services - NHC'!F130="",'Services - NHC'!F130="[Select]"),"",'Services - NHC'!F130)</f>
        <v/>
      </c>
      <c r="G132" s="15"/>
      <c r="H132" s="270"/>
      <c r="I132" s="270"/>
      <c r="J132" s="270"/>
      <c r="K132" s="270"/>
      <c r="L132" s="270"/>
      <c r="M132" s="270"/>
      <c r="N132" s="270"/>
      <c r="O132" s="270"/>
      <c r="P132" s="270"/>
      <c r="Q132" s="271"/>
      <c r="R132" s="272"/>
      <c r="S132" s="77">
        <f t="shared" si="2"/>
        <v>0</v>
      </c>
      <c r="T132" s="17"/>
    </row>
    <row r="133" spans="1:20" ht="12" customHeight="1" x14ac:dyDescent="0.2">
      <c r="A133" s="6"/>
      <c r="B133" s="6"/>
      <c r="C133" s="13"/>
      <c r="D133" s="19">
        <f t="shared" si="1"/>
        <v>122</v>
      </c>
      <c r="E133" s="70" t="str">
        <f>IF(OR('Services - NHC'!E131="",'Services - NHC'!E131="[Enter service]"),"",'Services - NHC'!E131)</f>
        <v/>
      </c>
      <c r="F133" s="71" t="str">
        <f>IF(OR('Services - NHC'!F131="",'Services - NHC'!F131="[Select]"),"",'Services - NHC'!F131)</f>
        <v/>
      </c>
      <c r="G133" s="15"/>
      <c r="H133" s="270"/>
      <c r="I133" s="270"/>
      <c r="J133" s="270"/>
      <c r="K133" s="270"/>
      <c r="L133" s="270"/>
      <c r="M133" s="270"/>
      <c r="N133" s="270"/>
      <c r="O133" s="270"/>
      <c r="P133" s="270"/>
      <c r="Q133" s="271"/>
      <c r="R133" s="272"/>
      <c r="S133" s="77">
        <f t="shared" si="2"/>
        <v>0</v>
      </c>
      <c r="T133" s="17"/>
    </row>
    <row r="134" spans="1:20" ht="12" customHeight="1" x14ac:dyDescent="0.2">
      <c r="A134" s="6"/>
      <c r="B134" s="6"/>
      <c r="C134" s="13"/>
      <c r="D134" s="19">
        <f t="shared" si="1"/>
        <v>123</v>
      </c>
      <c r="E134" s="70" t="str">
        <f>IF(OR('Services - NHC'!E132="",'Services - NHC'!E132="[Enter service]"),"",'Services - NHC'!E132)</f>
        <v/>
      </c>
      <c r="F134" s="71" t="str">
        <f>IF(OR('Services - NHC'!F132="",'Services - NHC'!F132="[Select]"),"",'Services - NHC'!F132)</f>
        <v/>
      </c>
      <c r="G134" s="15"/>
      <c r="H134" s="270"/>
      <c r="I134" s="270"/>
      <c r="J134" s="270"/>
      <c r="K134" s="270"/>
      <c r="L134" s="270"/>
      <c r="M134" s="270"/>
      <c r="N134" s="270"/>
      <c r="O134" s="270"/>
      <c r="P134" s="270"/>
      <c r="Q134" s="271"/>
      <c r="R134" s="272"/>
      <c r="S134" s="77">
        <f t="shared" si="2"/>
        <v>0</v>
      </c>
      <c r="T134" s="17"/>
    </row>
    <row r="135" spans="1:20" ht="12" customHeight="1" x14ac:dyDescent="0.2">
      <c r="A135" s="6"/>
      <c r="B135" s="6"/>
      <c r="C135" s="13"/>
      <c r="D135" s="19">
        <f t="shared" si="1"/>
        <v>124</v>
      </c>
      <c r="E135" s="70" t="str">
        <f>IF(OR('Services - NHC'!E133="",'Services - NHC'!E133="[Enter service]"),"",'Services - NHC'!E133)</f>
        <v/>
      </c>
      <c r="F135" s="71" t="str">
        <f>IF(OR('Services - NHC'!F133="",'Services - NHC'!F133="[Select]"),"",'Services - NHC'!F133)</f>
        <v/>
      </c>
      <c r="G135" s="15"/>
      <c r="H135" s="270"/>
      <c r="I135" s="270"/>
      <c r="J135" s="270"/>
      <c r="K135" s="270"/>
      <c r="L135" s="270"/>
      <c r="M135" s="270"/>
      <c r="N135" s="270"/>
      <c r="O135" s="270"/>
      <c r="P135" s="270"/>
      <c r="Q135" s="271"/>
      <c r="R135" s="272"/>
      <c r="S135" s="77">
        <f t="shared" si="2"/>
        <v>0</v>
      </c>
      <c r="T135" s="17"/>
    </row>
    <row r="136" spans="1:20" ht="12" customHeight="1" x14ac:dyDescent="0.2">
      <c r="A136" s="6"/>
      <c r="B136" s="6"/>
      <c r="C136" s="13"/>
      <c r="D136" s="19">
        <f t="shared" si="1"/>
        <v>125</v>
      </c>
      <c r="E136" s="70" t="str">
        <f>IF(OR('Services - NHC'!E134="",'Services - NHC'!E134="[Enter service]"),"",'Services - NHC'!E134)</f>
        <v/>
      </c>
      <c r="F136" s="71" t="str">
        <f>IF(OR('Services - NHC'!F134="",'Services - NHC'!F134="[Select]"),"",'Services - NHC'!F134)</f>
        <v/>
      </c>
      <c r="G136" s="15"/>
      <c r="H136" s="270"/>
      <c r="I136" s="270"/>
      <c r="J136" s="270"/>
      <c r="K136" s="270"/>
      <c r="L136" s="270"/>
      <c r="M136" s="270"/>
      <c r="N136" s="270"/>
      <c r="O136" s="270"/>
      <c r="P136" s="270"/>
      <c r="Q136" s="271"/>
      <c r="R136" s="272"/>
      <c r="S136" s="77">
        <f t="shared" si="2"/>
        <v>0</v>
      </c>
      <c r="T136" s="17"/>
    </row>
    <row r="137" spans="1:20" ht="12" customHeight="1" x14ac:dyDescent="0.2">
      <c r="A137" s="6"/>
      <c r="B137" s="6"/>
      <c r="C137" s="13"/>
      <c r="D137" s="19">
        <f t="shared" si="1"/>
        <v>126</v>
      </c>
      <c r="E137" s="70" t="str">
        <f>IF(OR('Services - NHC'!E135="",'Services - NHC'!E135="[Enter service]"),"",'Services - NHC'!E135)</f>
        <v/>
      </c>
      <c r="F137" s="71" t="str">
        <f>IF(OR('Services - NHC'!F135="",'Services - NHC'!F135="[Select]"),"",'Services - NHC'!F135)</f>
        <v/>
      </c>
      <c r="G137" s="15"/>
      <c r="H137" s="270"/>
      <c r="I137" s="270"/>
      <c r="J137" s="270"/>
      <c r="K137" s="270"/>
      <c r="L137" s="270"/>
      <c r="M137" s="270"/>
      <c r="N137" s="270"/>
      <c r="O137" s="270"/>
      <c r="P137" s="270"/>
      <c r="Q137" s="271"/>
      <c r="R137" s="272"/>
      <c r="S137" s="77">
        <f t="shared" si="2"/>
        <v>0</v>
      </c>
      <c r="T137" s="17"/>
    </row>
    <row r="138" spans="1:20" ht="12" customHeight="1" x14ac:dyDescent="0.2">
      <c r="A138" s="6"/>
      <c r="B138" s="6"/>
      <c r="C138" s="13"/>
      <c r="D138" s="19">
        <f t="shared" si="1"/>
        <v>127</v>
      </c>
      <c r="E138" s="70" t="str">
        <f>IF(OR('Services - NHC'!E136="",'Services - NHC'!E136="[Enter service]"),"",'Services - NHC'!E136)</f>
        <v/>
      </c>
      <c r="F138" s="71" t="str">
        <f>IF(OR('Services - NHC'!F136="",'Services - NHC'!F136="[Select]"),"",'Services - NHC'!F136)</f>
        <v/>
      </c>
      <c r="G138" s="15"/>
      <c r="H138" s="270"/>
      <c r="I138" s="270"/>
      <c r="J138" s="270"/>
      <c r="K138" s="270"/>
      <c r="L138" s="270"/>
      <c r="M138" s="270"/>
      <c r="N138" s="270"/>
      <c r="O138" s="270"/>
      <c r="P138" s="270"/>
      <c r="Q138" s="271"/>
      <c r="R138" s="272"/>
      <c r="S138" s="77">
        <f t="shared" si="2"/>
        <v>0</v>
      </c>
      <c r="T138" s="17"/>
    </row>
    <row r="139" spans="1:20" ht="12" customHeight="1" x14ac:dyDescent="0.2">
      <c r="A139" s="6"/>
      <c r="B139" s="6"/>
      <c r="C139" s="13"/>
      <c r="D139" s="19">
        <f t="shared" si="1"/>
        <v>128</v>
      </c>
      <c r="E139" s="70" t="str">
        <f>IF(OR('Services - NHC'!E137="",'Services - NHC'!E137="[Enter service]"),"",'Services - NHC'!E137)</f>
        <v/>
      </c>
      <c r="F139" s="71" t="str">
        <f>IF(OR('Services - NHC'!F137="",'Services - NHC'!F137="[Select]"),"",'Services - NHC'!F137)</f>
        <v/>
      </c>
      <c r="G139" s="15"/>
      <c r="H139" s="270"/>
      <c r="I139" s="270"/>
      <c r="J139" s="270"/>
      <c r="K139" s="270"/>
      <c r="L139" s="270"/>
      <c r="M139" s="270"/>
      <c r="N139" s="270"/>
      <c r="O139" s="270"/>
      <c r="P139" s="270"/>
      <c r="Q139" s="271"/>
      <c r="R139" s="272"/>
      <c r="S139" s="77">
        <f t="shared" si="2"/>
        <v>0</v>
      </c>
      <c r="T139" s="17"/>
    </row>
    <row r="140" spans="1:20" ht="12" customHeight="1" x14ac:dyDescent="0.2">
      <c r="A140" s="6"/>
      <c r="B140" s="6"/>
      <c r="C140" s="13"/>
      <c r="D140" s="19">
        <f t="shared" si="1"/>
        <v>129</v>
      </c>
      <c r="E140" s="70" t="str">
        <f>IF(OR('Services - NHC'!E138="",'Services - NHC'!E138="[Enter service]"),"",'Services - NHC'!E138)</f>
        <v/>
      </c>
      <c r="F140" s="71" t="str">
        <f>IF(OR('Services - NHC'!F138="",'Services - NHC'!F138="[Select]"),"",'Services - NHC'!F138)</f>
        <v/>
      </c>
      <c r="G140" s="15"/>
      <c r="H140" s="270"/>
      <c r="I140" s="270"/>
      <c r="J140" s="270"/>
      <c r="K140" s="270"/>
      <c r="L140" s="270"/>
      <c r="M140" s="270"/>
      <c r="N140" s="270"/>
      <c r="O140" s="270"/>
      <c r="P140" s="270"/>
      <c r="Q140" s="271"/>
      <c r="R140" s="272"/>
      <c r="S140" s="77">
        <f t="shared" si="2"/>
        <v>0</v>
      </c>
      <c r="T140" s="17"/>
    </row>
    <row r="141" spans="1:20" ht="12" customHeight="1" x14ac:dyDescent="0.2">
      <c r="A141" s="6"/>
      <c r="B141" s="6"/>
      <c r="C141" s="13"/>
      <c r="D141" s="19">
        <f t="shared" si="1"/>
        <v>130</v>
      </c>
      <c r="E141" s="70" t="str">
        <f>IF(OR('Services - NHC'!E139="",'Services - NHC'!E139="[Enter service]"),"",'Services - NHC'!E139)</f>
        <v/>
      </c>
      <c r="F141" s="71" t="str">
        <f>IF(OR('Services - NHC'!F139="",'Services - NHC'!F139="[Select]"),"",'Services - NHC'!F139)</f>
        <v/>
      </c>
      <c r="G141" s="15"/>
      <c r="H141" s="270"/>
      <c r="I141" s="270"/>
      <c r="J141" s="270"/>
      <c r="K141" s="270"/>
      <c r="L141" s="270"/>
      <c r="M141" s="270"/>
      <c r="N141" s="270"/>
      <c r="O141" s="270"/>
      <c r="P141" s="270"/>
      <c r="Q141" s="271"/>
      <c r="R141" s="272"/>
      <c r="S141" s="77">
        <f t="shared" si="2"/>
        <v>0</v>
      </c>
      <c r="T141" s="17"/>
    </row>
    <row r="142" spans="1:20" ht="12" customHeight="1" x14ac:dyDescent="0.2">
      <c r="A142" s="6"/>
      <c r="B142" s="6"/>
      <c r="C142" s="13"/>
      <c r="D142" s="19">
        <f t="shared" si="1"/>
        <v>131</v>
      </c>
      <c r="E142" s="70" t="str">
        <f>IF(OR('Services - NHC'!E140="",'Services - NHC'!E140="[Enter service]"),"",'Services - NHC'!E140)</f>
        <v/>
      </c>
      <c r="F142" s="71" t="str">
        <f>IF(OR('Services - NHC'!F140="",'Services - NHC'!F140="[Select]"),"",'Services - NHC'!F140)</f>
        <v/>
      </c>
      <c r="G142" s="15"/>
      <c r="H142" s="270"/>
      <c r="I142" s="270"/>
      <c r="J142" s="270"/>
      <c r="K142" s="270"/>
      <c r="L142" s="270"/>
      <c r="M142" s="270"/>
      <c r="N142" s="270"/>
      <c r="O142" s="270"/>
      <c r="P142" s="270"/>
      <c r="Q142" s="271"/>
      <c r="R142" s="272"/>
      <c r="S142" s="77">
        <f t="shared" si="2"/>
        <v>0</v>
      </c>
      <c r="T142" s="17"/>
    </row>
    <row r="143" spans="1:20" ht="12" customHeight="1" x14ac:dyDescent="0.2">
      <c r="A143" s="6"/>
      <c r="B143" s="6"/>
      <c r="C143" s="13"/>
      <c r="D143" s="19">
        <f t="shared" si="1"/>
        <v>132</v>
      </c>
      <c r="E143" s="70" t="str">
        <f>IF(OR('Services - NHC'!E141="",'Services - NHC'!E141="[Enter service]"),"",'Services - NHC'!E141)</f>
        <v/>
      </c>
      <c r="F143" s="71" t="str">
        <f>IF(OR('Services - NHC'!F141="",'Services - NHC'!F141="[Select]"),"",'Services - NHC'!F141)</f>
        <v/>
      </c>
      <c r="G143" s="15"/>
      <c r="H143" s="270"/>
      <c r="I143" s="270"/>
      <c r="J143" s="270"/>
      <c r="K143" s="270"/>
      <c r="L143" s="270"/>
      <c r="M143" s="270"/>
      <c r="N143" s="270"/>
      <c r="O143" s="270"/>
      <c r="P143" s="270"/>
      <c r="Q143" s="271"/>
      <c r="R143" s="272"/>
      <c r="S143" s="77">
        <f t="shared" si="2"/>
        <v>0</v>
      </c>
      <c r="T143" s="17"/>
    </row>
    <row r="144" spans="1:20" ht="12" customHeight="1" x14ac:dyDescent="0.2">
      <c r="A144" s="6"/>
      <c r="B144" s="6"/>
      <c r="C144" s="13"/>
      <c r="D144" s="19">
        <f t="shared" si="1"/>
        <v>133</v>
      </c>
      <c r="E144" s="70" t="str">
        <f>IF(OR('Services - NHC'!E142="",'Services - NHC'!E142="[Enter service]"),"",'Services - NHC'!E142)</f>
        <v/>
      </c>
      <c r="F144" s="71" t="str">
        <f>IF(OR('Services - NHC'!F142="",'Services - NHC'!F142="[Select]"),"",'Services - NHC'!F142)</f>
        <v/>
      </c>
      <c r="G144" s="15"/>
      <c r="H144" s="270"/>
      <c r="I144" s="270"/>
      <c r="J144" s="270"/>
      <c r="K144" s="270"/>
      <c r="L144" s="270"/>
      <c r="M144" s="270"/>
      <c r="N144" s="270"/>
      <c r="O144" s="270"/>
      <c r="P144" s="270"/>
      <c r="Q144" s="271"/>
      <c r="R144" s="272"/>
      <c r="S144" s="77">
        <f t="shared" si="2"/>
        <v>0</v>
      </c>
      <c r="T144" s="17"/>
    </row>
    <row r="145" spans="1:20" ht="12" customHeight="1" x14ac:dyDescent="0.2">
      <c r="A145" s="6"/>
      <c r="B145" s="6"/>
      <c r="C145" s="13"/>
      <c r="D145" s="19">
        <f t="shared" si="1"/>
        <v>134</v>
      </c>
      <c r="E145" s="70" t="str">
        <f>IF(OR('Services - NHC'!E143="",'Services - NHC'!E143="[Enter service]"),"",'Services - NHC'!E143)</f>
        <v/>
      </c>
      <c r="F145" s="71" t="str">
        <f>IF(OR('Services - NHC'!F143="",'Services - NHC'!F143="[Select]"),"",'Services - NHC'!F143)</f>
        <v/>
      </c>
      <c r="G145" s="15"/>
      <c r="H145" s="270"/>
      <c r="I145" s="270"/>
      <c r="J145" s="270"/>
      <c r="K145" s="270"/>
      <c r="L145" s="270"/>
      <c r="M145" s="270"/>
      <c r="N145" s="270"/>
      <c r="O145" s="270"/>
      <c r="P145" s="270"/>
      <c r="Q145" s="271"/>
      <c r="R145" s="272"/>
      <c r="S145" s="77">
        <f t="shared" si="2"/>
        <v>0</v>
      </c>
      <c r="T145" s="17"/>
    </row>
    <row r="146" spans="1:20" ht="12" customHeight="1" x14ac:dyDescent="0.2">
      <c r="A146" s="6"/>
      <c r="B146" s="6"/>
      <c r="C146" s="13"/>
      <c r="D146" s="19">
        <f t="shared" si="1"/>
        <v>135</v>
      </c>
      <c r="E146" s="70" t="str">
        <f>IF(OR('Services - NHC'!E144="",'Services - NHC'!E144="[Enter service]"),"",'Services - NHC'!E144)</f>
        <v/>
      </c>
      <c r="F146" s="71" t="str">
        <f>IF(OR('Services - NHC'!F144="",'Services - NHC'!F144="[Select]"),"",'Services - NHC'!F144)</f>
        <v/>
      </c>
      <c r="G146" s="15"/>
      <c r="H146" s="270"/>
      <c r="I146" s="270"/>
      <c r="J146" s="270"/>
      <c r="K146" s="270"/>
      <c r="L146" s="270"/>
      <c r="M146" s="270"/>
      <c r="N146" s="270"/>
      <c r="O146" s="270"/>
      <c r="P146" s="270"/>
      <c r="Q146" s="271"/>
      <c r="R146" s="272"/>
      <c r="S146" s="77">
        <f t="shared" si="2"/>
        <v>0</v>
      </c>
      <c r="T146" s="17"/>
    </row>
    <row r="147" spans="1:20" ht="12" customHeight="1" x14ac:dyDescent="0.2">
      <c r="A147" s="6"/>
      <c r="B147" s="6"/>
      <c r="C147" s="13"/>
      <c r="D147" s="19">
        <f t="shared" si="1"/>
        <v>136</v>
      </c>
      <c r="E147" s="70" t="str">
        <f>IF(OR('Services - NHC'!E145="",'Services - NHC'!E145="[Enter service]"),"",'Services - NHC'!E145)</f>
        <v/>
      </c>
      <c r="F147" s="71" t="str">
        <f>IF(OR('Services - NHC'!F145="",'Services - NHC'!F145="[Select]"),"",'Services - NHC'!F145)</f>
        <v/>
      </c>
      <c r="G147" s="15"/>
      <c r="H147" s="270"/>
      <c r="I147" s="270"/>
      <c r="J147" s="270"/>
      <c r="K147" s="270"/>
      <c r="L147" s="270"/>
      <c r="M147" s="270"/>
      <c r="N147" s="270"/>
      <c r="O147" s="270"/>
      <c r="P147" s="270"/>
      <c r="Q147" s="271"/>
      <c r="R147" s="272"/>
      <c r="S147" s="77">
        <f t="shared" si="2"/>
        <v>0</v>
      </c>
      <c r="T147" s="17"/>
    </row>
    <row r="148" spans="1:20" ht="12" customHeight="1" x14ac:dyDescent="0.2">
      <c r="A148" s="6"/>
      <c r="B148" s="6"/>
      <c r="C148" s="13"/>
      <c r="D148" s="19">
        <f t="shared" si="1"/>
        <v>137</v>
      </c>
      <c r="E148" s="70" t="str">
        <f>IF(OR('Services - NHC'!E146="",'Services - NHC'!E146="[Enter service]"),"",'Services - NHC'!E146)</f>
        <v/>
      </c>
      <c r="F148" s="71" t="str">
        <f>IF(OR('Services - NHC'!F146="",'Services - NHC'!F146="[Select]"),"",'Services - NHC'!F146)</f>
        <v/>
      </c>
      <c r="G148" s="15"/>
      <c r="H148" s="270"/>
      <c r="I148" s="270"/>
      <c r="J148" s="270"/>
      <c r="K148" s="270"/>
      <c r="L148" s="270"/>
      <c r="M148" s="270"/>
      <c r="N148" s="270"/>
      <c r="O148" s="270"/>
      <c r="P148" s="270"/>
      <c r="Q148" s="271"/>
      <c r="R148" s="272"/>
      <c r="S148" s="77">
        <f t="shared" si="2"/>
        <v>0</v>
      </c>
      <c r="T148" s="17"/>
    </row>
    <row r="149" spans="1:20" ht="12" customHeight="1" x14ac:dyDescent="0.2">
      <c r="A149" s="6"/>
      <c r="B149" s="6"/>
      <c r="C149" s="13"/>
      <c r="D149" s="19">
        <f t="shared" si="1"/>
        <v>138</v>
      </c>
      <c r="E149" s="70" t="str">
        <f>IF(OR('Services - NHC'!E147="",'Services - NHC'!E147="[Enter service]"),"",'Services - NHC'!E147)</f>
        <v/>
      </c>
      <c r="F149" s="71" t="str">
        <f>IF(OR('Services - NHC'!F147="",'Services - NHC'!F147="[Select]"),"",'Services - NHC'!F147)</f>
        <v/>
      </c>
      <c r="G149" s="15"/>
      <c r="H149" s="270"/>
      <c r="I149" s="270"/>
      <c r="J149" s="270"/>
      <c r="K149" s="270"/>
      <c r="L149" s="270"/>
      <c r="M149" s="270"/>
      <c r="N149" s="270"/>
      <c r="O149" s="270"/>
      <c r="P149" s="270"/>
      <c r="Q149" s="271"/>
      <c r="R149" s="272"/>
      <c r="S149" s="77">
        <f t="shared" si="2"/>
        <v>0</v>
      </c>
      <c r="T149" s="17"/>
    </row>
    <row r="150" spans="1:20" ht="12" customHeight="1" x14ac:dyDescent="0.2">
      <c r="A150" s="6"/>
      <c r="B150" s="6"/>
      <c r="C150" s="13"/>
      <c r="D150" s="19">
        <f t="shared" si="1"/>
        <v>139</v>
      </c>
      <c r="E150" s="70" t="str">
        <f>IF(OR('Services - NHC'!E148="",'Services - NHC'!E148="[Enter service]"),"",'Services - NHC'!E148)</f>
        <v/>
      </c>
      <c r="F150" s="71" t="str">
        <f>IF(OR('Services - NHC'!F148="",'Services - NHC'!F148="[Select]"),"",'Services - NHC'!F148)</f>
        <v/>
      </c>
      <c r="G150" s="15"/>
      <c r="H150" s="270"/>
      <c r="I150" s="270"/>
      <c r="J150" s="270"/>
      <c r="K150" s="270"/>
      <c r="L150" s="270"/>
      <c r="M150" s="270"/>
      <c r="N150" s="270"/>
      <c r="O150" s="270"/>
      <c r="P150" s="270"/>
      <c r="Q150" s="271"/>
      <c r="R150" s="272"/>
      <c r="S150" s="77">
        <f t="shared" si="2"/>
        <v>0</v>
      </c>
      <c r="T150" s="17"/>
    </row>
    <row r="151" spans="1:20" ht="12" customHeight="1" x14ac:dyDescent="0.2">
      <c r="A151" s="6"/>
      <c r="B151" s="6"/>
      <c r="C151" s="13"/>
      <c r="D151" s="19">
        <f t="shared" si="1"/>
        <v>140</v>
      </c>
      <c r="E151" s="70" t="str">
        <f>IF(OR('Services - NHC'!E149="",'Services - NHC'!E149="[Enter service]"),"",'Services - NHC'!E149)</f>
        <v/>
      </c>
      <c r="F151" s="71" t="str">
        <f>IF(OR('Services - NHC'!F149="",'Services - NHC'!F149="[Select]"),"",'Services - NHC'!F149)</f>
        <v/>
      </c>
      <c r="G151" s="15"/>
      <c r="H151" s="270"/>
      <c r="I151" s="270"/>
      <c r="J151" s="270"/>
      <c r="K151" s="270"/>
      <c r="L151" s="270"/>
      <c r="M151" s="270"/>
      <c r="N151" s="270"/>
      <c r="O151" s="270"/>
      <c r="P151" s="270"/>
      <c r="Q151" s="271"/>
      <c r="R151" s="272"/>
      <c r="S151" s="77">
        <f t="shared" si="2"/>
        <v>0</v>
      </c>
      <c r="T151" s="17"/>
    </row>
    <row r="152" spans="1:20" ht="12" customHeight="1" thickBot="1" x14ac:dyDescent="0.25">
      <c r="A152" s="6"/>
      <c r="B152" s="6"/>
      <c r="C152" s="13"/>
      <c r="D152" s="14"/>
      <c r="E152" s="78" t="s">
        <v>92</v>
      </c>
      <c r="F152" s="79"/>
      <c r="G152" s="15"/>
      <c r="H152" s="273"/>
      <c r="I152" s="273"/>
      <c r="J152" s="273"/>
      <c r="K152" s="273"/>
      <c r="L152" s="273"/>
      <c r="M152" s="273"/>
      <c r="N152" s="273"/>
      <c r="O152" s="273"/>
      <c r="P152" s="273"/>
      <c r="Q152" s="274">
        <v>125000</v>
      </c>
      <c r="R152" s="275">
        <f>58996+89381791+320000+14404211</f>
        <v>104164998</v>
      </c>
      <c r="S152" s="77">
        <f t="shared" si="2"/>
        <v>104289998</v>
      </c>
      <c r="T152" s="17"/>
    </row>
    <row r="153" spans="1:20" s="28" customFormat="1" ht="12" customHeight="1" thickTop="1" x14ac:dyDescent="0.2">
      <c r="A153" s="23"/>
      <c r="B153" s="23"/>
      <c r="C153" s="24"/>
      <c r="D153" s="14"/>
      <c r="E153" s="50" t="s">
        <v>91</v>
      </c>
      <c r="F153" s="51"/>
      <c r="G153" s="15"/>
      <c r="H153" s="276">
        <f t="shared" ref="H153:Q153" si="3">+SUM(H12:H152)</f>
        <v>3518457</v>
      </c>
      <c r="I153" s="276">
        <f t="shared" si="3"/>
        <v>25045826</v>
      </c>
      <c r="J153" s="276">
        <f t="shared" si="3"/>
        <v>23730187</v>
      </c>
      <c r="K153" s="276">
        <f t="shared" si="3"/>
        <v>2000000</v>
      </c>
      <c r="L153" s="276">
        <f t="shared" si="3"/>
        <v>0</v>
      </c>
      <c r="M153" s="276">
        <f t="shared" si="3"/>
        <v>0</v>
      </c>
      <c r="N153" s="276">
        <f t="shared" si="3"/>
        <v>0</v>
      </c>
      <c r="O153" s="276">
        <f t="shared" si="3"/>
        <v>2182000</v>
      </c>
      <c r="P153" s="276">
        <f t="shared" si="3"/>
        <v>22520000</v>
      </c>
      <c r="Q153" s="276">
        <f t="shared" si="3"/>
        <v>2832077</v>
      </c>
      <c r="R153" s="277"/>
      <c r="S153" s="278">
        <f>SUM(H153:R153)</f>
        <v>81828547</v>
      </c>
      <c r="T153" s="27"/>
    </row>
    <row r="154" spans="1:20" ht="12.6" customHeight="1" thickBot="1" x14ac:dyDescent="0.25">
      <c r="A154" s="6"/>
      <c r="B154" s="6"/>
      <c r="C154" s="32"/>
      <c r="D154" s="33"/>
      <c r="E154" s="34"/>
      <c r="F154" s="35"/>
      <c r="G154" s="35"/>
      <c r="H154" s="35"/>
      <c r="I154" s="130"/>
      <c r="J154" s="130"/>
      <c r="K154" s="130"/>
      <c r="L154" s="130"/>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x14ac:dyDescent="0.2">
      <c r="F156" s="3"/>
      <c r="G156" s="3"/>
      <c r="H156" s="3"/>
      <c r="I156" s="3"/>
      <c r="J156" s="3"/>
      <c r="K156" s="3"/>
      <c r="L156" s="3"/>
      <c r="S156" s="6"/>
    </row>
    <row r="157" spans="1:20" ht="13.5" thickBot="1" x14ac:dyDescent="0.25">
      <c r="F157" s="3"/>
      <c r="G157" s="3"/>
      <c r="H157" s="3"/>
      <c r="I157" s="3"/>
      <c r="J157" s="3"/>
      <c r="K157" s="3"/>
      <c r="L157" s="3"/>
    </row>
    <row r="158" spans="1:20" x14ac:dyDescent="0.2">
      <c r="C158" s="410"/>
      <c r="D158" s="411"/>
      <c r="E158" s="411"/>
      <c r="F158" s="412"/>
      <c r="G158" s="412"/>
      <c r="H158" s="413"/>
      <c r="I158" s="3"/>
      <c r="J158" s="3"/>
      <c r="K158" s="3"/>
      <c r="L158" s="3"/>
    </row>
    <row r="159" spans="1:20" x14ac:dyDescent="0.2">
      <c r="C159" s="414"/>
      <c r="D159" s="16"/>
      <c r="E159" s="415" t="s">
        <v>273</v>
      </c>
      <c r="F159" s="15"/>
      <c r="G159" s="15"/>
      <c r="H159" s="31"/>
    </row>
    <row r="160" spans="1:20" x14ac:dyDescent="0.2">
      <c r="C160" s="414"/>
      <c r="D160" s="16"/>
      <c r="E160" s="3" t="s">
        <v>277</v>
      </c>
      <c r="F160" s="15" t="s">
        <v>270</v>
      </c>
      <c r="G160" s="416"/>
      <c r="H160" s="17"/>
    </row>
    <row r="161" spans="3:8" x14ac:dyDescent="0.2">
      <c r="C161" s="414"/>
      <c r="D161" s="16"/>
      <c r="E161" s="417" t="s">
        <v>442</v>
      </c>
      <c r="F161" s="418">
        <v>125000</v>
      </c>
      <c r="G161" s="419"/>
      <c r="H161" s="17"/>
    </row>
    <row r="162" spans="3:8" x14ac:dyDescent="0.2">
      <c r="C162" s="414"/>
      <c r="D162" s="16"/>
      <c r="E162" s="417" t="s">
        <v>443</v>
      </c>
      <c r="F162" s="418">
        <v>58996</v>
      </c>
      <c r="G162" s="419"/>
      <c r="H162" s="17"/>
    </row>
    <row r="163" spans="3:8" x14ac:dyDescent="0.2">
      <c r="C163" s="414"/>
      <c r="D163" s="16"/>
      <c r="E163" s="417" t="s">
        <v>262</v>
      </c>
      <c r="F163" s="418">
        <v>89381791</v>
      </c>
      <c r="G163" s="419"/>
      <c r="H163" s="17"/>
    </row>
    <row r="164" spans="3:8" x14ac:dyDescent="0.2">
      <c r="C164" s="414"/>
      <c r="D164" s="16"/>
      <c r="E164" s="417" t="s">
        <v>444</v>
      </c>
      <c r="F164" s="418">
        <v>320000</v>
      </c>
      <c r="G164" s="419"/>
      <c r="H164" s="17"/>
    </row>
    <row r="165" spans="3:8" x14ac:dyDescent="0.2">
      <c r="C165" s="414"/>
      <c r="D165" s="16"/>
      <c r="E165" s="417" t="s">
        <v>445</v>
      </c>
      <c r="F165" s="418">
        <v>14404211</v>
      </c>
      <c r="G165" s="419"/>
      <c r="H165" s="17"/>
    </row>
    <row r="166" spans="3:8" x14ac:dyDescent="0.2">
      <c r="C166" s="414"/>
      <c r="D166" s="16"/>
      <c r="E166" s="417" t="s">
        <v>272</v>
      </c>
      <c r="F166" s="418"/>
      <c r="G166" s="419"/>
      <c r="H166" s="17"/>
    </row>
    <row r="167" spans="3:8" x14ac:dyDescent="0.2">
      <c r="C167" s="414"/>
      <c r="D167" s="16"/>
      <c r="E167" s="417" t="s">
        <v>272</v>
      </c>
      <c r="F167" s="418"/>
      <c r="G167" s="419"/>
      <c r="H167" s="17"/>
    </row>
    <row r="168" spans="3:8" x14ac:dyDescent="0.2">
      <c r="C168" s="414"/>
      <c r="D168" s="16"/>
      <c r="E168" s="417" t="s">
        <v>272</v>
      </c>
      <c r="F168" s="418"/>
      <c r="G168" s="419"/>
      <c r="H168" s="17"/>
    </row>
    <row r="169" spans="3:8" x14ac:dyDescent="0.2">
      <c r="C169" s="414"/>
      <c r="D169" s="16"/>
      <c r="E169" s="417" t="s">
        <v>272</v>
      </c>
      <c r="F169" s="418"/>
      <c r="G169" s="419"/>
      <c r="H169" s="17"/>
    </row>
    <row r="170" spans="3:8" x14ac:dyDescent="0.2">
      <c r="C170" s="414"/>
      <c r="D170" s="16"/>
      <c r="E170" s="417" t="s">
        <v>272</v>
      </c>
      <c r="F170" s="418"/>
      <c r="G170" s="419"/>
      <c r="H170" s="17"/>
    </row>
    <row r="171" spans="3:8" x14ac:dyDescent="0.2">
      <c r="C171" s="414"/>
      <c r="D171" s="16"/>
      <c r="E171" s="417" t="s">
        <v>272</v>
      </c>
      <c r="F171" s="418"/>
      <c r="G171" s="419"/>
      <c r="H171" s="17"/>
    </row>
    <row r="172" spans="3:8" x14ac:dyDescent="0.2">
      <c r="C172" s="414"/>
      <c r="D172" s="16"/>
      <c r="E172" s="417" t="s">
        <v>272</v>
      </c>
      <c r="F172" s="418"/>
      <c r="G172" s="419"/>
      <c r="H172" s="17"/>
    </row>
    <row r="173" spans="3:8" x14ac:dyDescent="0.2">
      <c r="C173" s="414"/>
      <c r="D173" s="16"/>
      <c r="E173" s="417" t="s">
        <v>272</v>
      </c>
      <c r="F173" s="418"/>
      <c r="G173" s="419"/>
      <c r="H173" s="17"/>
    </row>
    <row r="174" spans="3:8" x14ac:dyDescent="0.2">
      <c r="C174" s="414"/>
      <c r="D174" s="16"/>
      <c r="E174" s="420" t="s">
        <v>91</v>
      </c>
      <c r="F174" s="421">
        <f>SUM(F161:F173)</f>
        <v>104289998</v>
      </c>
      <c r="G174" s="421"/>
      <c r="H174" s="17"/>
    </row>
    <row r="175" spans="3:8" x14ac:dyDescent="0.2">
      <c r="C175" s="414"/>
      <c r="D175" s="16"/>
      <c r="E175" s="420"/>
      <c r="F175" s="422"/>
      <c r="G175" s="422"/>
      <c r="H175" s="17"/>
    </row>
    <row r="176" spans="3:8" x14ac:dyDescent="0.2">
      <c r="C176" s="414"/>
      <c r="D176" s="16"/>
      <c r="E176" s="420" t="s">
        <v>274</v>
      </c>
      <c r="F176" s="423">
        <f>S152</f>
        <v>104289998</v>
      </c>
      <c r="G176" s="423"/>
      <c r="H176" s="17"/>
    </row>
    <row r="177" spans="3:8" x14ac:dyDescent="0.2">
      <c r="C177" s="414"/>
      <c r="D177" s="16"/>
      <c r="E177" s="30" t="s">
        <v>222</v>
      </c>
      <c r="F177" s="431">
        <f>F174-F176</f>
        <v>0</v>
      </c>
      <c r="G177" s="423"/>
      <c r="H177" s="17"/>
    </row>
    <row r="178" spans="3:8" ht="14.25" x14ac:dyDescent="0.2">
      <c r="C178" s="414"/>
      <c r="D178" s="16"/>
      <c r="E178" s="425" t="s">
        <v>271</v>
      </c>
      <c r="F178" s="436" t="str">
        <f>IF(F177="","",IF(F177=0,"OK","ISSUE"))</f>
        <v>OK</v>
      </c>
      <c r="G178" s="424"/>
      <c r="H178" s="17"/>
    </row>
    <row r="179" spans="3:8" x14ac:dyDescent="0.2">
      <c r="C179" s="414"/>
      <c r="D179" s="16"/>
      <c r="G179" s="426"/>
      <c r="H179" s="17"/>
    </row>
    <row r="180" spans="3:8" ht="13.5" thickBot="1" x14ac:dyDescent="0.25">
      <c r="C180" s="427"/>
      <c r="D180" s="428"/>
      <c r="E180" s="428"/>
      <c r="F180" s="429"/>
      <c r="G180" s="429"/>
      <c r="H180" s="430"/>
    </row>
    <row r="222" ht="13.5" customHeight="1" x14ac:dyDescent="0.2"/>
  </sheetData>
  <mergeCells count="10">
    <mergeCell ref="H6:S6"/>
    <mergeCell ref="B4:E4"/>
    <mergeCell ref="F8:F9"/>
    <mergeCell ref="H8:H9"/>
    <mergeCell ref="I8:I9"/>
    <mergeCell ref="J8:N8"/>
    <mergeCell ref="O8:P8"/>
    <mergeCell ref="Q8:Q9"/>
    <mergeCell ref="R8:R9"/>
    <mergeCell ref="S8:S9"/>
  </mergeCells>
  <conditionalFormatting sqref="G178:G179 F177:F178">
    <cfRule type="cellIs" dxfId="43" priority="1" operator="equal">
      <formula>"OK"</formula>
    </cfRule>
    <cfRule type="cellIs" dxfId="42"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18</vt:i4>
      </vt:variant>
    </vt:vector>
  </HeadingPairs>
  <TitlesOfParts>
    <vt:vector size="39" baseType="lpstr">
      <vt:lpstr> Instructions</vt:lpstr>
      <vt:lpstr>Base Summary 2015-16</vt:lpstr>
      <vt:lpstr>Services - Base - OPTIONAL</vt:lpstr>
      <vt:lpstr>Revenue - Base - OPTIONAL</vt:lpstr>
      <vt:lpstr>Expenditure - Base - OPTIONAL</vt:lpstr>
      <vt:lpstr>Assets - Base - OPTIONAL</vt:lpstr>
      <vt:lpstr>Services - NHC</vt:lpstr>
      <vt:lpstr>Outputs - NHC</vt:lpstr>
      <vt:lpstr>Revenue - NHC</vt:lpstr>
      <vt:lpstr>Expenditure- NHC</vt:lpstr>
      <vt:lpstr>Assets - NHC</vt:lpstr>
      <vt:lpstr>Services - WHC</vt:lpstr>
      <vt:lpstr>Outputs - WHC</vt:lpstr>
      <vt:lpstr>Revenue - WHC</vt:lpstr>
      <vt:lpstr>Expenditure - WHC</vt:lpstr>
      <vt:lpstr>Assets - WHC</vt:lpstr>
      <vt:lpstr>Analysis</vt:lpstr>
      <vt:lpstr>Calculating the higher cap</vt:lpstr>
      <vt:lpstr>Certification Statement</vt:lpstr>
      <vt:lpstr> Instructions (Print friendly)</vt:lpstr>
      <vt:lpstr>Contact Information</vt:lpstr>
      <vt:lpstr>' Instructions'!Print_Area</vt:lpstr>
      <vt:lpstr>' Instructions (Print friendly)'!Print_Area</vt:lpstr>
      <vt:lpstr>Analysis!Print_Area</vt:lpstr>
      <vt:lpstr>'Assets - Base - OPTIONAL'!Print_Area</vt:lpstr>
      <vt:lpstr>'Assets - NHC'!Print_Area</vt:lpstr>
      <vt:lpstr>'Assets - WHC'!Print_Area</vt:lpstr>
      <vt:lpstr>'Base Summary 2015-16'!Print_Area</vt:lpstr>
      <vt:lpstr>'Expenditure - Base - OPTIONAL'!Print_Area</vt:lpstr>
      <vt:lpstr>'Expenditure - WHC'!Print_Area</vt:lpstr>
      <vt:lpstr>'Expenditure- NHC'!Print_Area</vt:lpstr>
      <vt:lpstr>'Outputs - NHC'!Print_Area</vt:lpstr>
      <vt:lpstr>'Outputs - WHC'!Print_Area</vt:lpstr>
      <vt:lpstr>'Revenue - Base - OPTIONAL'!Print_Area</vt:lpstr>
      <vt:lpstr>'Revenue - WHC'!Print_Area</vt:lpstr>
      <vt:lpstr>'Services - Base - OPTIONAL'!Print_Area</vt:lpstr>
      <vt:lpstr>'Services - NHC'!Print_Area</vt:lpstr>
      <vt:lpstr>'Services - WHC'!Print_Area</vt:lpstr>
      <vt:lpstr>' Instructions (Print friendly)'!Print_Titles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Liam Jackson</cp:lastModifiedBy>
  <cp:lastPrinted>2016-03-06T23:27:13Z</cp:lastPrinted>
  <dcterms:created xsi:type="dcterms:W3CDTF">2015-06-02T11:43:08Z</dcterms:created>
  <dcterms:modified xsi:type="dcterms:W3CDTF">2016-05-29T23:50:30Z</dcterms:modified>
</cp:coreProperties>
</file>